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Отчет об исполнении ТС" sheetId="1" r:id="rId1"/>
    <sheet name="ОПиУ" sheetId="2" r:id="rId2"/>
    <sheet name="информация об исполн. ИП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K8" i="3" l="1"/>
  <c r="J8" i="3"/>
  <c r="I8" i="3"/>
  <c r="E16" i="1" l="1"/>
  <c r="D99" i="1"/>
  <c r="D98" i="1"/>
  <c r="F95" i="1"/>
  <c r="F94" i="1"/>
  <c r="E92" i="1"/>
  <c r="D92" i="1"/>
  <c r="D96" i="1" s="1"/>
  <c r="F88" i="1"/>
  <c r="F74" i="1"/>
  <c r="F72" i="1"/>
  <c r="F70" i="1"/>
  <c r="F68" i="1"/>
  <c r="F66" i="1"/>
  <c r="D65" i="1"/>
  <c r="F64" i="1"/>
  <c r="E63" i="1"/>
  <c r="D62" i="1"/>
  <c r="F61" i="1"/>
  <c r="D59" i="1"/>
  <c r="F58" i="1"/>
  <c r="E99" i="1"/>
  <c r="F54" i="1"/>
  <c r="D52" i="1"/>
  <c r="E49" i="1"/>
  <c r="B49" i="1"/>
  <c r="F40" i="1"/>
  <c r="F38" i="1"/>
  <c r="F36" i="1"/>
  <c r="F34" i="1"/>
  <c r="F32" i="1"/>
  <c r="F30" i="1"/>
  <c r="F28" i="1"/>
  <c r="D27" i="1"/>
  <c r="F25" i="1"/>
  <c r="D24" i="1"/>
  <c r="E98" i="1"/>
  <c r="D22" i="1"/>
  <c r="F20" i="1"/>
  <c r="F18" i="1"/>
  <c r="D16" i="1"/>
  <c r="D15" i="1" l="1"/>
  <c r="D56" i="1"/>
  <c r="D55" i="1" s="1"/>
  <c r="E65" i="1"/>
  <c r="F92" i="1"/>
  <c r="F62" i="1"/>
  <c r="F98" i="1"/>
  <c r="F17" i="1"/>
  <c r="F19" i="1"/>
  <c r="F99" i="1"/>
  <c r="F23" i="1"/>
  <c r="F24" i="1"/>
  <c r="F26" i="1"/>
  <c r="F29" i="1"/>
  <c r="F31" i="1"/>
  <c r="F33" i="1"/>
  <c r="F35" i="1"/>
  <c r="F37" i="1"/>
  <c r="F39" i="1"/>
  <c r="F53" i="1"/>
  <c r="F57" i="1"/>
  <c r="F60" i="1"/>
  <c r="F63" i="1"/>
  <c r="F67" i="1"/>
  <c r="F69" i="1"/>
  <c r="F71" i="1"/>
  <c r="F73" i="1"/>
  <c r="E22" i="1"/>
  <c r="E52" i="1"/>
  <c r="E59" i="1"/>
  <c r="E96" i="1"/>
  <c r="D85" i="1" l="1"/>
  <c r="D87" i="1" s="1"/>
  <c r="D90" i="1" s="1"/>
  <c r="F65" i="1"/>
  <c r="F27" i="1"/>
  <c r="F96" i="1"/>
  <c r="F52" i="1"/>
  <c r="F22" i="1"/>
  <c r="F59" i="1"/>
  <c r="E56" i="1"/>
  <c r="F16" i="1"/>
  <c r="F87" i="1" l="1"/>
  <c r="F15" i="1"/>
  <c r="F56" i="1"/>
  <c r="E55" i="1"/>
  <c r="F55" i="1" l="1"/>
  <c r="E85" i="1"/>
  <c r="E90" i="1" l="1"/>
  <c r="E86" i="1"/>
  <c r="F85" i="1"/>
  <c r="F86" i="1" l="1"/>
  <c r="F90" i="1"/>
</calcChain>
</file>

<file path=xl/sharedStrings.xml><?xml version="1.0" encoding="utf-8"?>
<sst xmlns="http://schemas.openxmlformats.org/spreadsheetml/2006/main" count="379" uniqueCount="266">
  <si>
    <t xml:space="preserve">Отчет </t>
  </si>
  <si>
    <t xml:space="preserve">об исполнении тарифной сметы на регулируемые услуги </t>
  </si>
  <si>
    <t>по производству тепловой энергии</t>
  </si>
  <si>
    <t>Отчетный период:  2015 год</t>
  </si>
  <si>
    <r>
      <t xml:space="preserve">Индекс: </t>
    </r>
    <r>
      <rPr>
        <sz val="14"/>
        <rFont val="Times New Roman"/>
        <family val="1"/>
        <charset val="204"/>
      </rPr>
      <t>ИТС</t>
    </r>
  </si>
  <si>
    <r>
      <t xml:space="preserve">Периодичность: </t>
    </r>
    <r>
      <rPr>
        <sz val="14"/>
        <rFont val="Times New Roman"/>
        <family val="1"/>
        <charset val="204"/>
      </rPr>
      <t>годовая</t>
    </r>
  </si>
  <si>
    <r>
      <t xml:space="preserve">Представляет:    </t>
    </r>
    <r>
      <rPr>
        <sz val="14"/>
        <rFont val="Times New Roman"/>
        <family val="1"/>
        <charset val="204"/>
      </rPr>
      <t>ТОО "Bassel Group LLS"</t>
    </r>
  </si>
  <si>
    <r>
      <t xml:space="preserve">Куда представляется форма: </t>
    </r>
    <r>
      <rPr>
        <sz val="14"/>
        <rFont val="Times New Roman"/>
        <family val="1"/>
        <charset val="204"/>
      </rPr>
      <t>в Комитет Республики Казахстан по регулированию естественных монополий</t>
    </r>
  </si>
  <si>
    <r>
      <t xml:space="preserve">Срок представления: </t>
    </r>
    <r>
      <rPr>
        <sz val="14"/>
        <rFont val="Times New Roman"/>
        <family val="1"/>
        <charset val="204"/>
      </rPr>
      <t>ежегодно не позднее 1 мая года, следующего за отчетным периодом</t>
    </r>
  </si>
  <si>
    <t>№ п/п</t>
  </si>
  <si>
    <t>Наименование показателей тарифной сметы</t>
  </si>
  <si>
    <t>Единица измерения</t>
  </si>
  <si>
    <t>Предусмотрено в утвержденной тарифной смете</t>
  </si>
  <si>
    <t>Фактически сложившиеся показатели тарифной сметы</t>
  </si>
  <si>
    <t>Отклонение, %</t>
  </si>
  <si>
    <t>I</t>
  </si>
  <si>
    <t>Затраты на производство товаров и предоставление услуг, всего, в т.ч.</t>
  </si>
  <si>
    <t>тыс. тг</t>
  </si>
  <si>
    <t>Материальные затраты, всего, в т.ч.</t>
  </si>
  <si>
    <t>1.1.</t>
  </si>
  <si>
    <t xml:space="preserve">Сырье и материалы </t>
  </si>
  <si>
    <t>1.2.</t>
  </si>
  <si>
    <t xml:space="preserve">Покупные изделия </t>
  </si>
  <si>
    <t>1.3.</t>
  </si>
  <si>
    <t xml:space="preserve">ГСМ </t>
  </si>
  <si>
    <t>1.4.</t>
  </si>
  <si>
    <t>Топливо</t>
  </si>
  <si>
    <t>1.5.</t>
  </si>
  <si>
    <t>Энергия</t>
  </si>
  <si>
    <t>Расходы на оплату труда, всего, в.ч.</t>
  </si>
  <si>
    <t>2.1.</t>
  </si>
  <si>
    <t>Заработная плата  производственного персонала</t>
  </si>
  <si>
    <t>2.2.</t>
  </si>
  <si>
    <t>Социальный налог, социальные отчисления</t>
  </si>
  <si>
    <t>Амортизация</t>
  </si>
  <si>
    <t>Ремонт, всего, в т.ч.</t>
  </si>
  <si>
    <t>Прочие затраты</t>
  </si>
  <si>
    <t>5.1</t>
  </si>
  <si>
    <t>плата за сбросы и выбросы</t>
  </si>
  <si>
    <t>5.2</t>
  </si>
  <si>
    <t>природоохранные мероприятия</t>
  </si>
  <si>
    <t>5.3</t>
  </si>
  <si>
    <t>метрологическое обслуживание</t>
  </si>
  <si>
    <t>5.4</t>
  </si>
  <si>
    <t>страхование</t>
  </si>
  <si>
    <t>5.5</t>
  </si>
  <si>
    <t>услуги стороннего транспорта</t>
  </si>
  <si>
    <t>5.6</t>
  </si>
  <si>
    <t>дератизация</t>
  </si>
  <si>
    <t>5.7</t>
  </si>
  <si>
    <t>услуги противопожарной службы</t>
  </si>
  <si>
    <t>5.8</t>
  </si>
  <si>
    <t>услуги по выгрузке угля из ж/д вагонов</t>
  </si>
  <si>
    <t>5.9</t>
  </si>
  <si>
    <t>услуги связи</t>
  </si>
  <si>
    <t>5.10</t>
  </si>
  <si>
    <t>коммунальные услуги</t>
  </si>
  <si>
    <t>5.11</t>
  </si>
  <si>
    <t>подготовка кадров</t>
  </si>
  <si>
    <t>5.12</t>
  </si>
  <si>
    <t>отпуск-прием воды из водохранилища</t>
  </si>
  <si>
    <t>5.13</t>
  </si>
  <si>
    <t>затраты на охрану труда</t>
  </si>
  <si>
    <t>5.14</t>
  </si>
  <si>
    <t>услуги  охраны</t>
  </si>
  <si>
    <t>5.15</t>
  </si>
  <si>
    <t>услуги по адм-хоз.обслуживанию</t>
  </si>
  <si>
    <t>5.16</t>
  </si>
  <si>
    <t>сопровождение пожарной сигнализации</t>
  </si>
  <si>
    <t>5.17</t>
  </si>
  <si>
    <t>техническое обслуживание механизмов</t>
  </si>
  <si>
    <t>5.18</t>
  </si>
  <si>
    <t>услуги по проведению экспертиз, диагностики и тех.обследований</t>
  </si>
  <si>
    <t>5.19</t>
  </si>
  <si>
    <t>5.20</t>
  </si>
  <si>
    <t>5.21</t>
  </si>
  <si>
    <t>услуги по уборке и очистке территории</t>
  </si>
  <si>
    <t>5.22</t>
  </si>
  <si>
    <t>5.23</t>
  </si>
  <si>
    <t>5.24</t>
  </si>
  <si>
    <t>другие</t>
  </si>
  <si>
    <t>6.</t>
  </si>
  <si>
    <t>Налоговые выплаты</t>
  </si>
  <si>
    <t>6.1.</t>
  </si>
  <si>
    <t>плата за пользование земельным участком</t>
  </si>
  <si>
    <t>6.2.</t>
  </si>
  <si>
    <t>плата за пользование радиочастотным спектром</t>
  </si>
  <si>
    <t>II</t>
  </si>
  <si>
    <t>Расходы периода - всего</t>
  </si>
  <si>
    <t>7.</t>
  </si>
  <si>
    <t>Общие и административные расходы, всего, в т.ч.</t>
  </si>
  <si>
    <t>7.1</t>
  </si>
  <si>
    <t>Заработная плата  административного персонала</t>
  </si>
  <si>
    <t>7.2</t>
  </si>
  <si>
    <t>7.3</t>
  </si>
  <si>
    <t>Налоги, всего, в т.ч.</t>
  </si>
  <si>
    <t>имущественный налог</t>
  </si>
  <si>
    <t>налог на транспортные средства</t>
  </si>
  <si>
    <t>7.4</t>
  </si>
  <si>
    <t xml:space="preserve">Амортизация  </t>
  </si>
  <si>
    <t>основных средств</t>
  </si>
  <si>
    <t>нематериальных активов</t>
  </si>
  <si>
    <t>7.5</t>
  </si>
  <si>
    <t>Прочие расходы</t>
  </si>
  <si>
    <t>7.5.1</t>
  </si>
  <si>
    <t xml:space="preserve">коммунального хозяйства </t>
  </si>
  <si>
    <t>7.5.2</t>
  </si>
  <si>
    <t xml:space="preserve">услуги связи </t>
  </si>
  <si>
    <t>7.5.3</t>
  </si>
  <si>
    <t xml:space="preserve">услуги банка </t>
  </si>
  <si>
    <t>7.5.4</t>
  </si>
  <si>
    <t>услуги СМИ</t>
  </si>
  <si>
    <t>7.5.5</t>
  </si>
  <si>
    <t>содержание служебного транспорта</t>
  </si>
  <si>
    <t>7.5.6</t>
  </si>
  <si>
    <t>затраты на охрану труда (спец. одежда, молоко, мыло)</t>
  </si>
  <si>
    <t>7.5.7</t>
  </si>
  <si>
    <t>материалы</t>
  </si>
  <si>
    <t>7.5.8</t>
  </si>
  <si>
    <t>периодическая печать</t>
  </si>
  <si>
    <t>7.5.9</t>
  </si>
  <si>
    <t>почтовые услуги</t>
  </si>
  <si>
    <t>7.5.10</t>
  </si>
  <si>
    <t>информационные услуги</t>
  </si>
  <si>
    <t>7.5.11</t>
  </si>
  <si>
    <t>аудиторские  услуги</t>
  </si>
  <si>
    <t>7.5.12</t>
  </si>
  <si>
    <t xml:space="preserve">командировочные </t>
  </si>
  <si>
    <t>7.5.13</t>
  </si>
  <si>
    <t>7.5.14</t>
  </si>
  <si>
    <t>7.5.16</t>
  </si>
  <si>
    <t>обучение персонала</t>
  </si>
  <si>
    <t>7.5.18</t>
  </si>
  <si>
    <t>7.5.19</t>
  </si>
  <si>
    <t>7.5.15</t>
  </si>
  <si>
    <t xml:space="preserve">обслуживание компьютерной техники </t>
  </si>
  <si>
    <t>7.5.17</t>
  </si>
  <si>
    <t>консультационные, нотариальные услуги</t>
  </si>
  <si>
    <t>III</t>
  </si>
  <si>
    <t>Всего затрат на предоставление услуг</t>
  </si>
  <si>
    <t>IV</t>
  </si>
  <si>
    <t>Доход (РБА*СП/(1-(КПН/100))</t>
  </si>
  <si>
    <t>V</t>
  </si>
  <si>
    <t>Всего доходов</t>
  </si>
  <si>
    <t>VI</t>
  </si>
  <si>
    <t>Объем оказываемых услуг (товаров, работ)</t>
  </si>
  <si>
    <t>Гкал</t>
  </si>
  <si>
    <t>VII</t>
  </si>
  <si>
    <t>Нормативные и технические потери</t>
  </si>
  <si>
    <t>%</t>
  </si>
  <si>
    <t>VIII</t>
  </si>
  <si>
    <t>Тариф</t>
  </si>
  <si>
    <t>тенге/ Гкал</t>
  </si>
  <si>
    <t>Справочно:</t>
  </si>
  <si>
    <t>Среднесписочная численность персонала,</t>
  </si>
  <si>
    <t>в том числе:</t>
  </si>
  <si>
    <t>производственного</t>
  </si>
  <si>
    <t>административного</t>
  </si>
  <si>
    <t>Среднемесячная заработная плата,</t>
  </si>
  <si>
    <t>производственного персонала</t>
  </si>
  <si>
    <t>административного персонала</t>
  </si>
  <si>
    <t>техническое обслуживание средств измерений</t>
  </si>
  <si>
    <t>проведение инспекционного контроля за системой менеджмента качества ИСО</t>
  </si>
  <si>
    <t>командировочные</t>
  </si>
  <si>
    <t>услуги тех. обслуживание системы контроля и управления доступом</t>
  </si>
  <si>
    <t>охрана</t>
  </si>
  <si>
    <t>Приложение 3
к приказу Министра финансов
Республики Казахстан
от 20 августа 2010 года № 422</t>
  </si>
  <si>
    <t>Наименование организации</t>
  </si>
  <si>
    <t>ТОО  "Bassel Group LLS"</t>
  </si>
  <si>
    <t>ОТЧЕТ О ПРИБЫЛЯХ И УБЫТКАХ</t>
  </si>
  <si>
    <t>за 2015 год.</t>
  </si>
  <si>
    <t>тыс тенге</t>
  </si>
  <si>
    <t>Наименование показателей</t>
  </si>
  <si>
    <t>Line code/Код строки</t>
  </si>
  <si>
    <t>For the reporting period/За отчетный период</t>
  </si>
  <si>
    <t>Выручка</t>
  </si>
  <si>
    <t>Себестоимость реализованных товаров и услуг</t>
  </si>
  <si>
    <t>Валовая прибыль (строка 010 – строка 011)</t>
  </si>
  <si>
    <t>Расходы по реализации</t>
  </si>
  <si>
    <t>-</t>
  </si>
  <si>
    <t>Административные расходы</t>
  </si>
  <si>
    <t>Прочие доходы</t>
  </si>
  <si>
    <t>Итого операционная прибыль (убыток) (+/- строки с 012 по 016)</t>
  </si>
  <si>
    <t>Доходы по финансированию</t>
  </si>
  <si>
    <t>Расходы по финансированию</t>
  </si>
  <si>
    <t>Доля организации в прибыли (убытке) ассоциированных организаций и совместной деятельности, учитываемых по методу долевого участия</t>
  </si>
  <si>
    <t>Прочие неоперационные доходы</t>
  </si>
  <si>
    <t>Прочие неоперационные расходы</t>
  </si>
  <si>
    <t>Прибыль (убыток) до налогообложения (+/- строки с 020 по 025)</t>
  </si>
  <si>
    <t>Расходы по подоходному налогу</t>
  </si>
  <si>
    <t>Прибыль (убыток) после налогообложения от продолжающейся деятельности (строка 100 – строка 101)</t>
  </si>
  <si>
    <t>Прибыль (убыток) после налогообложения от прекращенной деятельности</t>
  </si>
  <si>
    <t>Прибыль за год (строка 200 + строка 201) относимая на:</t>
  </si>
  <si>
    <t>собственников материнской организации</t>
  </si>
  <si>
    <t>долю неконтролирующих собственников</t>
  </si>
  <si>
    <t>Прочая совокупная прибыль, всего (сумма строк с 410 по 420):</t>
  </si>
  <si>
    <t>Переоценка основных средств</t>
  </si>
  <si>
    <t>Переоценка финансовых активов, имеющихся в наличии для продажи</t>
  </si>
  <si>
    <t>Доля в прочей совокупной прибыли (убытке) ассоциированных организаций и совместной деятельности, учитываемых по методу долевого участия</t>
  </si>
  <si>
    <t>Актуарные прибыли (убытки) по пенсионным обязательствам</t>
  </si>
  <si>
    <t>Эффект изменения в ставке подоходного налога на отсроченный налог дочерних организаций</t>
  </si>
  <si>
    <t>Хеджирование денежных потоков</t>
  </si>
  <si>
    <t>Курсовая разница по инвестициям в зарубежные организации</t>
  </si>
  <si>
    <t>Хеджирование чистых инвестиций в зарубежные операции</t>
  </si>
  <si>
    <t>Прочие компоненты прочей совокупной прибыли</t>
  </si>
  <si>
    <t>Корректировка при реклассификации в составе прибыли (убытка)</t>
  </si>
  <si>
    <t>Налоговый эффект компонентов прочей совокупной прибыли</t>
  </si>
  <si>
    <t>Общая совокупная прибыль (строка 300 + строка 400)</t>
  </si>
  <si>
    <t>Общая совокупная прибыль относимая на:</t>
  </si>
  <si>
    <t>доля неконтролирующих собственников</t>
  </si>
  <si>
    <t>Прибыль на акцию:</t>
  </si>
  <si>
    <t>Базовая прибыль на акцию:</t>
  </si>
  <si>
    <t>от продолжающейся деятельности</t>
  </si>
  <si>
    <t>от прекращенной деятельности</t>
  </si>
  <si>
    <t>Разводненная прибыль на акцию:</t>
  </si>
  <si>
    <r>
      <t xml:space="preserve">Информация субъекта естественной монополии об исполнении инвестиционной программы (проекта)* на </t>
    </r>
    <r>
      <rPr>
        <b/>
        <u/>
        <sz val="12"/>
        <color theme="1"/>
        <rFont val="Times New Roman"/>
        <family val="1"/>
        <charset val="204"/>
      </rPr>
      <t xml:space="preserve">2015 </t>
    </r>
    <r>
      <rPr>
        <b/>
        <sz val="12"/>
        <color theme="1"/>
        <rFont val="Times New Roman"/>
        <family val="1"/>
        <charset val="204"/>
      </rPr>
      <t xml:space="preserve">год
</t>
    </r>
    <r>
      <rPr>
        <b/>
        <u/>
        <sz val="12"/>
        <color theme="1"/>
        <rFont val="Times New Roman"/>
        <family val="1"/>
        <charset val="204"/>
      </rPr>
      <t>ТОО "Bassel Group LLS" - услуги по производству тепловой энергии</t>
    </r>
    <r>
      <rPr>
        <b/>
        <sz val="12"/>
        <color theme="1"/>
        <rFont val="Times New Roman"/>
        <family val="1"/>
        <charset val="204"/>
      </rPr>
      <t xml:space="preserve">
наименование субъекта, вид деятельности
</t>
    </r>
  </si>
  <si>
    <t>Информация о плановых и фактических объемах предоставления регулируемых услуг (товаров, работ)</t>
  </si>
  <si>
    <t>Отчет о прибылях и убытках*</t>
  </si>
  <si>
    <t>Сумма инвестиционной программы (проекта)</t>
  </si>
  <si>
    <t>Информация о фактических условиях и размерах финансирования инвестиционной программы (проекта), тыс. тенге</t>
  </si>
  <si>
    <t>Информация о сопоставлении фактических показателей исполнения инвестиционной программы (проекта) с показателями, утвержденными в инвестиционной программе (проекте)**</t>
  </si>
  <si>
    <t>Разъяснение причин отклонения достигнутых фактических показателей от показателей в утвержденной инвестиционной программе (проекте)</t>
  </si>
  <si>
    <t>Оценка повышения качества и надежности предоставляемых регулируемых услуг (товаров, работ)</t>
  </si>
  <si>
    <t>Наименование регулируемых услуг (товаров, работ) и обслуживаемая территория</t>
  </si>
  <si>
    <t>Наименование мероприятий</t>
  </si>
  <si>
    <t>Ед. изм.</t>
  </si>
  <si>
    <t>Количество в натуральных показателях</t>
  </si>
  <si>
    <t>Период предоставления услуги в рамках инвестиционной программы (проекта)</t>
  </si>
  <si>
    <t>План</t>
  </si>
  <si>
    <t>Факт</t>
  </si>
  <si>
    <t>отк-ние</t>
  </si>
  <si>
    <t>причины отклонения</t>
  </si>
  <si>
    <t>собственные средства</t>
  </si>
  <si>
    <t>Заемные средства</t>
  </si>
  <si>
    <t>Бюджетные средства</t>
  </si>
  <si>
    <t xml:space="preserve">Улучшение производственных показателей, %, по годам  в зависимости от утвержденной инвестиционной программы </t>
  </si>
  <si>
    <t>Снижение износа (физического) основных фондов (активов), %, по годам в зависимости от утвержденной инвестпрограммы</t>
  </si>
  <si>
    <t xml:space="preserve">Снижение потерь, %, по годам реализации в зависимости от утвержденной инвестиционной программы </t>
  </si>
  <si>
    <t xml:space="preserve">Снижение аварийности, по годам реализации в зависимости от утвержденной инвестиционной программы </t>
  </si>
  <si>
    <t>Прибыль</t>
  </si>
  <si>
    <t>план</t>
  </si>
  <si>
    <t>факт</t>
  </si>
  <si>
    <t>факт прош. года</t>
  </si>
  <si>
    <t>факт текущего года</t>
  </si>
  <si>
    <t>Услуги по производству тепловой энергии, г. Темиртау</t>
  </si>
  <si>
    <t>прил.</t>
  </si>
  <si>
    <t>21 520 за счет иных видов деятельности</t>
  </si>
  <si>
    <t>Замена и изготовление ВЗП 1 ст. котлоагрегата ст.№9 </t>
  </si>
  <si>
    <t>тн</t>
  </si>
  <si>
    <t>2015г</t>
  </si>
  <si>
    <t>Невыполнение на 594 тыс.тг связано со снижением стоимости материалов (лист стальной, сортопрокат и прочие материалы) по сравнению с планируемым.</t>
  </si>
  <si>
    <t>снижение расхода условного топлива по КА №9  ТГ №8 на 1 кг/Гкал</t>
  </si>
  <si>
    <t>откл. нет</t>
  </si>
  <si>
    <t>удовл.</t>
  </si>
  <si>
    <t xml:space="preserve">Ремонт теплофикационного оборудования </t>
  </si>
  <si>
    <t>шт</t>
  </si>
  <si>
    <t>Увеличение на 1 045 тыс.тг связано с выполнением ремонтных работ сетевых насосов СЭН №5,13.</t>
  </si>
  <si>
    <t>Замена перекрытия здания ТЦ на отм.+7,000 м(аварийные участки)</t>
  </si>
  <si>
    <t>Увеличение на 60 тыс.тг. Связано с увеличением объемов работ по огрунтовке металлоконструкций</t>
  </si>
  <si>
    <t>Замена перекрытия здания котельного цеха на отм.+8,000 м</t>
  </si>
  <si>
    <t>Увеличение на 1 054 тыс.тг связано с заключением договора по изготовлению металлконструкций.</t>
  </si>
  <si>
    <t>* - отчет о прибылях и убытках представляется согласно приложению 3 приказа Министра финансов Республики Казахстан от 20 августа 2010 года № 422 «Об утверждении перечня и форм годовой финансовой отчетности для публикации организациями публичного интереса (кроме финансовых организаций)»;</t>
  </si>
  <si>
    <t>** - информация заполняется, в том числе, по иным показателям с учетом специфики отрасли (если предусмотрено в утвержденной инвестиционной программе (проекте));</t>
  </si>
  <si>
    <t>**- данная информация представляется с приложением подтверждающих документов по реализации инвестиционной программы (копии соответствующих договоров, контрактов, акты о приемке выполненных работ, справка о стоимости выполненных работ и затрат, счет-фактуры, акты-приемки в эксплуатацию государственных приемочных комиссий, внутренние накладные, внутренние приказы субъектов регулируемого рынка о вводе в эксплуатацию и принятии на баланс).</t>
  </si>
  <si>
    <t>За отчетный период</t>
  </si>
  <si>
    <t>Код строки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</si>
</sst>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#,##0.0"/>
    <numFmt numFmtId="166" formatCode="000"/>
    <numFmt numFmtId="167" formatCode="#,##0,"/>
    <numFmt numFmtId="168" formatCode="[=-548256812.58]&quot;(548 257)&quot;;General"/>
    <numFmt numFmtId="169" formatCode="[=-271411567.21]&quot;(271 412)&quot;;General"/>
    <numFmt numFmtId="170" formatCode="[=-329928791.21]&quot;(329 929)&quot;;General"/>
    <numFmt numFmtId="171" formatCode="[=0]&quot;-&quot;;General"/>
    <numFmt numFmtId="172" formatCode="[=0]&quot;&quot;;General"/>
    <numFmt numFmtId="173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"/>
      <family val="2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</font>
    <font>
      <sz val="6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0"/>
      </patternFill>
    </fill>
    <fill>
      <patternFill patternType="solid">
        <fgColor rgb="FFC0DCC0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81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/>
    </xf>
    <xf numFmtId="0" fontId="7" fillId="3" borderId="6" xfId="2" applyFont="1" applyFill="1" applyBorder="1" applyAlignment="1">
      <alignment vertical="center" wrapText="1"/>
    </xf>
    <xf numFmtId="0" fontId="7" fillId="3" borderId="6" xfId="2" applyFont="1" applyFill="1" applyBorder="1" applyAlignment="1">
      <alignment horizontal="center" vertical="center" wrapText="1"/>
    </xf>
    <xf numFmtId="3" fontId="7" fillId="3" borderId="6" xfId="2" applyNumberFormat="1" applyFont="1" applyFill="1" applyBorder="1" applyAlignment="1">
      <alignment horizontal="center" vertical="center"/>
    </xf>
    <xf numFmtId="0" fontId="5" fillId="3" borderId="5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vertical="center" wrapText="1"/>
    </xf>
    <xf numFmtId="0" fontId="5" fillId="3" borderId="6" xfId="2" applyFont="1" applyFill="1" applyBorder="1" applyAlignment="1">
      <alignment horizontal="center" vertical="center" wrapText="1"/>
    </xf>
    <xf numFmtId="3" fontId="5" fillId="3" borderId="6" xfId="2" applyNumberFormat="1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vertical="center" wrapText="1"/>
    </xf>
    <xf numFmtId="0" fontId="5" fillId="2" borderId="6" xfId="2" applyFont="1" applyFill="1" applyBorder="1" applyAlignment="1">
      <alignment horizontal="center" vertical="center" wrapText="1"/>
    </xf>
    <xf numFmtId="3" fontId="5" fillId="2" borderId="6" xfId="2" applyNumberFormat="1" applyFont="1" applyFill="1" applyBorder="1" applyAlignment="1">
      <alignment horizontal="center" vertical="center"/>
    </xf>
    <xf numFmtId="3" fontId="5" fillId="0" borderId="6" xfId="2" applyNumberFormat="1" applyFont="1" applyFill="1" applyBorder="1" applyAlignment="1">
      <alignment horizontal="center" vertical="center"/>
    </xf>
    <xf numFmtId="3" fontId="5" fillId="3" borderId="5" xfId="2" applyNumberFormat="1" applyFont="1" applyFill="1" applyBorder="1" applyAlignment="1">
      <alignment horizontal="center" vertical="center"/>
    </xf>
    <xf numFmtId="3" fontId="5" fillId="3" borderId="6" xfId="2" applyNumberFormat="1" applyFont="1" applyFill="1" applyBorder="1" applyAlignment="1">
      <alignment vertical="center" wrapText="1"/>
    </xf>
    <xf numFmtId="49" fontId="5" fillId="2" borderId="5" xfId="2" applyNumberFormat="1" applyFont="1" applyFill="1" applyBorder="1" applyAlignment="1">
      <alignment horizontal="center" vertical="center"/>
    </xf>
    <xf numFmtId="49" fontId="5" fillId="4" borderId="6" xfId="3" applyNumberFormat="1" applyFont="1" applyFill="1" applyBorder="1" applyAlignment="1" applyProtection="1">
      <alignment vertical="center" wrapText="1"/>
    </xf>
    <xf numFmtId="0" fontId="5" fillId="4" borderId="6" xfId="2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horizontal="left" vertical="center" wrapText="1"/>
    </xf>
    <xf numFmtId="0" fontId="5" fillId="0" borderId="6" xfId="2" applyFont="1" applyFill="1" applyBorder="1" applyAlignment="1">
      <alignment horizontal="left" vertical="center" wrapText="1"/>
    </xf>
    <xf numFmtId="0" fontId="5" fillId="0" borderId="6" xfId="2" applyFont="1" applyFill="1" applyBorder="1" applyAlignment="1">
      <alignment horizontal="center" vertical="center" wrapText="1"/>
    </xf>
    <xf numFmtId="2" fontId="5" fillId="0" borderId="6" xfId="2" applyNumberFormat="1" applyFont="1" applyFill="1" applyBorder="1" applyAlignment="1">
      <alignment horizontal="left" vertical="center" wrapText="1"/>
    </xf>
    <xf numFmtId="3" fontId="5" fillId="0" borderId="6" xfId="2" applyNumberFormat="1" applyFont="1" applyFill="1" applyBorder="1" applyAlignment="1">
      <alignment horizontal="left" vertical="center" wrapText="1"/>
    </xf>
    <xf numFmtId="49" fontId="5" fillId="3" borderId="5" xfId="2" applyNumberFormat="1" applyFont="1" applyFill="1" applyBorder="1" applyAlignment="1">
      <alignment horizontal="center" vertical="center"/>
    </xf>
    <xf numFmtId="3" fontId="5" fillId="3" borderId="6" xfId="2" applyNumberFormat="1" applyFont="1" applyFill="1" applyBorder="1" applyAlignment="1">
      <alignment horizontal="left" vertical="center" wrapText="1"/>
    </xf>
    <xf numFmtId="3" fontId="5" fillId="4" borderId="6" xfId="2" applyNumberFormat="1" applyFont="1" applyFill="1" applyBorder="1" applyAlignment="1">
      <alignment horizontal="left" vertical="center" wrapText="1"/>
    </xf>
    <xf numFmtId="0" fontId="5" fillId="2" borderId="6" xfId="3" applyFont="1" applyFill="1" applyBorder="1" applyAlignment="1" applyProtection="1">
      <alignment vertical="center" wrapText="1"/>
    </xf>
    <xf numFmtId="49" fontId="10" fillId="2" borderId="6" xfId="2" applyNumberFormat="1" applyFont="1" applyFill="1" applyBorder="1" applyAlignment="1">
      <alignment horizontal="right" vertical="center" wrapText="1"/>
    </xf>
    <xf numFmtId="0" fontId="10" fillId="2" borderId="6" xfId="2" applyFont="1" applyFill="1" applyBorder="1" applyAlignment="1">
      <alignment horizontal="center" vertical="center" wrapText="1"/>
    </xf>
    <xf numFmtId="3" fontId="10" fillId="2" borderId="6" xfId="2" applyNumberFormat="1" applyFont="1" applyFill="1" applyBorder="1" applyAlignment="1">
      <alignment horizontal="center" vertical="center"/>
    </xf>
    <xf numFmtId="49" fontId="10" fillId="2" borderId="6" xfId="2" applyNumberFormat="1" applyFont="1" applyFill="1" applyBorder="1" applyAlignment="1">
      <alignment vertical="center" wrapText="1"/>
    </xf>
    <xf numFmtId="3" fontId="10" fillId="0" borderId="6" xfId="2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vertical="center" wrapText="1"/>
    </xf>
    <xf numFmtId="0" fontId="5" fillId="0" borderId="6" xfId="0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0" fontId="5" fillId="0" borderId="6" xfId="2" applyFont="1" applyFill="1" applyBorder="1" applyAlignment="1">
      <alignment vertical="center" wrapText="1"/>
    </xf>
    <xf numFmtId="49" fontId="5" fillId="0" borderId="6" xfId="2" applyNumberFormat="1" applyFont="1" applyFill="1" applyBorder="1" applyAlignment="1">
      <alignment vertical="center" wrapText="1"/>
    </xf>
    <xf numFmtId="49" fontId="5" fillId="2" borderId="9" xfId="2" applyNumberFormat="1" applyFont="1" applyFill="1" applyBorder="1" applyAlignment="1">
      <alignment vertical="center" wrapText="1"/>
    </xf>
    <xf numFmtId="0" fontId="5" fillId="2" borderId="9" xfId="2" applyFont="1" applyFill="1" applyBorder="1" applyAlignment="1">
      <alignment horizontal="center" vertical="center" wrapText="1"/>
    </xf>
    <xf numFmtId="3" fontId="5" fillId="2" borderId="9" xfId="2" applyNumberFormat="1" applyFont="1" applyFill="1" applyBorder="1" applyAlignment="1">
      <alignment horizontal="center" vertical="center"/>
    </xf>
    <xf numFmtId="3" fontId="5" fillId="0" borderId="9" xfId="2" applyNumberFormat="1" applyFont="1" applyFill="1" applyBorder="1" applyAlignment="1">
      <alignment horizontal="center" vertical="center"/>
    </xf>
    <xf numFmtId="0" fontId="7" fillId="5" borderId="5" xfId="2" applyFont="1" applyFill="1" applyBorder="1" applyAlignment="1">
      <alignment horizontal="center" vertical="center"/>
    </xf>
    <xf numFmtId="0" fontId="7" fillId="5" borderId="6" xfId="2" applyFont="1" applyFill="1" applyBorder="1" applyAlignment="1">
      <alignment vertical="center" wrapText="1"/>
    </xf>
    <xf numFmtId="0" fontId="7" fillId="5" borderId="6" xfId="2" applyFont="1" applyFill="1" applyBorder="1" applyAlignment="1">
      <alignment horizontal="center" vertical="center" wrapText="1"/>
    </xf>
    <xf numFmtId="3" fontId="7" fillId="5" borderId="6" xfId="2" applyNumberFormat="1" applyFont="1" applyFill="1" applyBorder="1" applyAlignment="1">
      <alignment horizontal="center" vertical="center"/>
    </xf>
    <xf numFmtId="165" fontId="7" fillId="5" borderId="6" xfId="2" applyNumberFormat="1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/>
    </xf>
    <xf numFmtId="0" fontId="7" fillId="6" borderId="10" xfId="2" applyFont="1" applyFill="1" applyBorder="1" applyAlignment="1">
      <alignment vertical="center" wrapText="1"/>
    </xf>
    <xf numFmtId="0" fontId="7" fillId="6" borderId="10" xfId="2" applyFont="1" applyFill="1" applyBorder="1" applyAlignment="1">
      <alignment horizontal="center" vertical="center" wrapText="1"/>
    </xf>
    <xf numFmtId="4" fontId="7" fillId="6" borderId="10" xfId="2" applyNumberFormat="1" applyFont="1" applyFill="1" applyBorder="1" applyAlignment="1">
      <alignment horizontal="center" vertical="center"/>
    </xf>
    <xf numFmtId="0" fontId="7" fillId="5" borderId="11" xfId="2" applyFont="1" applyFill="1" applyBorder="1" applyAlignment="1">
      <alignment horizontal="center" vertical="center"/>
    </xf>
    <xf numFmtId="0" fontId="7" fillId="5" borderId="12" xfId="2" applyFont="1" applyFill="1" applyBorder="1" applyAlignment="1">
      <alignment vertical="center" wrapText="1"/>
    </xf>
    <xf numFmtId="0" fontId="7" fillId="5" borderId="12" xfId="2" applyFont="1" applyFill="1" applyBorder="1" applyAlignment="1">
      <alignment horizontal="center" vertical="center" wrapText="1"/>
    </xf>
    <xf numFmtId="4" fontId="7" fillId="5" borderId="12" xfId="2" applyNumberFormat="1" applyFont="1" applyFill="1" applyBorder="1" applyAlignment="1">
      <alignment horizontal="center" vertical="center"/>
    </xf>
    <xf numFmtId="0" fontId="5" fillId="5" borderId="5" xfId="2" applyFont="1" applyFill="1" applyBorder="1" applyAlignment="1">
      <alignment horizontal="center" vertical="center"/>
    </xf>
    <xf numFmtId="0" fontId="5" fillId="5" borderId="6" xfId="2" applyFont="1" applyFill="1" applyBorder="1" applyAlignment="1">
      <alignment vertical="center" wrapText="1"/>
    </xf>
    <xf numFmtId="4" fontId="7" fillId="5" borderId="6" xfId="2" applyNumberFormat="1" applyFont="1" applyFill="1" applyBorder="1" applyAlignment="1">
      <alignment horizontal="center" vertical="center"/>
    </xf>
    <xf numFmtId="0" fontId="10" fillId="5" borderId="5" xfId="2" applyFont="1" applyFill="1" applyBorder="1" applyAlignment="1">
      <alignment horizontal="center" vertical="center"/>
    </xf>
    <xf numFmtId="0" fontId="11" fillId="5" borderId="6" xfId="2" applyFont="1" applyFill="1" applyBorder="1" applyAlignment="1">
      <alignment horizontal="center" vertical="center" wrapText="1"/>
    </xf>
    <xf numFmtId="4" fontId="11" fillId="5" borderId="6" xfId="2" applyNumberFormat="1" applyFont="1" applyFill="1" applyBorder="1" applyAlignment="1">
      <alignment horizontal="center" vertical="center"/>
    </xf>
    <xf numFmtId="0" fontId="10" fillId="5" borderId="6" xfId="2" applyFont="1" applyFill="1" applyBorder="1" applyAlignment="1">
      <alignment vertical="center" wrapText="1"/>
    </xf>
    <xf numFmtId="0" fontId="10" fillId="5" borderId="6" xfId="2" applyFont="1" applyFill="1" applyBorder="1" applyAlignment="1">
      <alignment vertical="center"/>
    </xf>
    <xf numFmtId="3" fontId="10" fillId="5" borderId="6" xfId="2" applyNumberFormat="1" applyFont="1" applyFill="1" applyBorder="1" applyAlignment="1">
      <alignment horizontal="center" vertical="center"/>
    </xf>
    <xf numFmtId="0" fontId="10" fillId="5" borderId="13" xfId="2" applyFont="1" applyFill="1" applyBorder="1" applyAlignment="1">
      <alignment horizontal="center" vertical="center"/>
    </xf>
    <xf numFmtId="0" fontId="10" fillId="5" borderId="9" xfId="2" applyFont="1" applyFill="1" applyBorder="1" applyAlignment="1">
      <alignment vertical="center" wrapText="1"/>
    </xf>
    <xf numFmtId="0" fontId="10" fillId="5" borderId="9" xfId="2" applyFont="1" applyFill="1" applyBorder="1" applyAlignment="1">
      <alignment vertical="center"/>
    </xf>
    <xf numFmtId="3" fontId="10" fillId="5" borderId="9" xfId="2" applyNumberFormat="1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3" fontId="1" fillId="0" borderId="0" xfId="2" applyNumberFormat="1" applyAlignment="1">
      <alignment horizontal="center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right" vertical="center" wrapText="1"/>
    </xf>
    <xf numFmtId="0" fontId="14" fillId="7" borderId="21" xfId="0" applyFont="1" applyFill="1" applyBorder="1" applyAlignment="1">
      <alignment horizontal="right" vertical="center" wrapText="1"/>
    </xf>
    <xf numFmtId="0" fontId="14" fillId="7" borderId="20" xfId="0" applyFont="1" applyFill="1" applyBorder="1" applyAlignment="1">
      <alignment horizontal="right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1" fontId="19" fillId="0" borderId="17" xfId="0" applyNumberFormat="1" applyFont="1" applyBorder="1" applyAlignment="1">
      <alignment horizontal="center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wrapText="1"/>
    </xf>
    <xf numFmtId="0" fontId="14" fillId="0" borderId="22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15" fillId="0" borderId="0" xfId="0" applyFont="1" applyBorder="1" applyAlignment="1">
      <alignment horizontal="left"/>
    </xf>
    <xf numFmtId="0" fontId="23" fillId="0" borderId="34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3" fontId="23" fillId="0" borderId="34" xfId="0" applyNumberFormat="1" applyFont="1" applyBorder="1" applyAlignment="1">
      <alignment horizontal="center" vertical="center" wrapText="1"/>
    </xf>
    <xf numFmtId="0" fontId="23" fillId="9" borderId="34" xfId="0" applyFont="1" applyFill="1" applyBorder="1" applyAlignment="1">
      <alignment vertical="center" wrapText="1"/>
    </xf>
    <xf numFmtId="0" fontId="23" fillId="9" borderId="34" xfId="0" applyFont="1" applyFill="1" applyBorder="1" applyAlignment="1">
      <alignment horizontal="center" vertical="center" wrapText="1"/>
    </xf>
    <xf numFmtId="3" fontId="23" fillId="9" borderId="34" xfId="0" applyNumberFormat="1" applyFont="1" applyFill="1" applyBorder="1" applyAlignment="1">
      <alignment horizontal="center" vertical="center" wrapText="1"/>
    </xf>
    <xf numFmtId="3" fontId="25" fillId="9" borderId="34" xfId="0" applyNumberFormat="1" applyFont="1" applyFill="1" applyBorder="1" applyAlignment="1">
      <alignment horizontal="center" vertical="center" wrapText="1"/>
    </xf>
    <xf numFmtId="0" fontId="25" fillId="9" borderId="34" xfId="0" applyFont="1" applyFill="1" applyBorder="1" applyAlignment="1">
      <alignment horizontal="center" vertical="center" wrapText="1"/>
    </xf>
    <xf numFmtId="0" fontId="25" fillId="9" borderId="34" xfId="0" applyFont="1" applyFill="1" applyBorder="1" applyAlignment="1">
      <alignment vertical="center" wrapText="1"/>
    </xf>
    <xf numFmtId="173" fontId="23" fillId="0" borderId="34" xfId="1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 shrinkToFit="1"/>
    </xf>
    <xf numFmtId="0" fontId="23" fillId="0" borderId="36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2" fillId="0" borderId="0" xfId="0" applyFont="1" applyBorder="1"/>
    <xf numFmtId="0" fontId="9" fillId="0" borderId="0" xfId="0" applyFont="1" applyBorder="1" applyAlignment="1">
      <alignment vertical="center" wrapText="1"/>
    </xf>
    <xf numFmtId="0" fontId="27" fillId="0" borderId="0" xfId="0" applyFont="1" applyBorder="1"/>
    <xf numFmtId="0" fontId="9" fillId="0" borderId="0" xfId="0" applyFont="1" applyBorder="1" applyAlignment="1">
      <alignment horizontal="left" wrapText="1"/>
    </xf>
    <xf numFmtId="164" fontId="7" fillId="3" borderId="6" xfId="2" applyNumberFormat="1" applyFont="1" applyFill="1" applyBorder="1" applyAlignment="1">
      <alignment horizontal="center" vertical="center"/>
    </xf>
    <xf numFmtId="164" fontId="5" fillId="3" borderId="6" xfId="2" applyNumberFormat="1" applyFont="1" applyFill="1" applyBorder="1" applyAlignment="1">
      <alignment horizontal="center" vertical="center"/>
    </xf>
    <xf numFmtId="164" fontId="5" fillId="0" borderId="6" xfId="2" applyNumberFormat="1" applyFont="1" applyFill="1" applyBorder="1" applyAlignment="1">
      <alignment horizontal="center" vertical="center"/>
    </xf>
    <xf numFmtId="164" fontId="5" fillId="2" borderId="6" xfId="2" applyNumberFormat="1" applyFont="1" applyFill="1" applyBorder="1" applyAlignment="1">
      <alignment horizontal="center" vertical="center"/>
    </xf>
    <xf numFmtId="164" fontId="10" fillId="2" borderId="6" xfId="2" applyNumberFormat="1" applyFont="1" applyFill="1" applyBorder="1" applyAlignment="1">
      <alignment horizontal="center" vertical="center"/>
    </xf>
    <xf numFmtId="164" fontId="5" fillId="2" borderId="9" xfId="2" applyNumberFormat="1" applyFont="1" applyFill="1" applyBorder="1" applyAlignment="1">
      <alignment horizontal="center" vertical="center"/>
    </xf>
    <xf numFmtId="164" fontId="7" fillId="5" borderId="6" xfId="2" applyNumberFormat="1" applyFont="1" applyFill="1" applyBorder="1" applyAlignment="1">
      <alignment horizontal="center" vertical="center"/>
    </xf>
    <xf numFmtId="164" fontId="7" fillId="6" borderId="10" xfId="2" applyNumberFormat="1" applyFont="1" applyFill="1" applyBorder="1" applyAlignment="1">
      <alignment horizontal="center" vertical="center"/>
    </xf>
    <xf numFmtId="164" fontId="7" fillId="5" borderId="12" xfId="2" applyNumberFormat="1" applyFont="1" applyFill="1" applyBorder="1" applyAlignment="1">
      <alignment horizontal="center" vertical="center"/>
    </xf>
    <xf numFmtId="164" fontId="11" fillId="5" borderId="6" xfId="2" applyNumberFormat="1" applyFont="1" applyFill="1" applyBorder="1" applyAlignment="1">
      <alignment horizontal="center" vertical="center"/>
    </xf>
    <xf numFmtId="164" fontId="10" fillId="5" borderId="6" xfId="2" applyNumberFormat="1" applyFont="1" applyFill="1" applyBorder="1" applyAlignment="1">
      <alignment horizontal="center" vertical="center"/>
    </xf>
    <xf numFmtId="164" fontId="10" fillId="5" borderId="9" xfId="2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171" fontId="14" fillId="7" borderId="23" xfId="0" applyNumberFormat="1" applyFont="1" applyFill="1" applyBorder="1" applyAlignment="1">
      <alignment horizontal="right" vertical="center" wrapText="1"/>
    </xf>
    <xf numFmtId="171" fontId="14" fillId="7" borderId="18" xfId="0" applyNumberFormat="1" applyFont="1" applyFill="1" applyBorder="1" applyAlignment="1">
      <alignment horizontal="right" vertical="center" wrapText="1"/>
    </xf>
    <xf numFmtId="1" fontId="15" fillId="0" borderId="18" xfId="0" applyNumberFormat="1" applyFont="1" applyBorder="1" applyAlignment="1">
      <alignment horizontal="center" vertical="center" wrapText="1"/>
    </xf>
    <xf numFmtId="1" fontId="19" fillId="0" borderId="18" xfId="0" applyNumberFormat="1" applyFont="1" applyBorder="1" applyAlignment="1">
      <alignment horizontal="center" vertical="center" wrapText="1"/>
    </xf>
    <xf numFmtId="172" fontId="14" fillId="7" borderId="18" xfId="0" applyNumberFormat="1" applyFont="1" applyFill="1" applyBorder="1" applyAlignment="1">
      <alignment horizontal="right" vertical="center" wrapText="1"/>
    </xf>
    <xf numFmtId="170" fontId="15" fillId="8" borderId="18" xfId="0" applyNumberFormat="1" applyFont="1" applyFill="1" applyBorder="1" applyAlignment="1">
      <alignment horizontal="right" vertical="center" wrapText="1"/>
    </xf>
    <xf numFmtId="0" fontId="14" fillId="0" borderId="16" xfId="0" applyFont="1" applyBorder="1" applyAlignment="1">
      <alignment horizontal="center" vertical="top" wrapText="1"/>
    </xf>
    <xf numFmtId="1" fontId="14" fillId="0" borderId="18" xfId="0" applyNumberFormat="1" applyFont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right" vertical="center" wrapText="1"/>
    </xf>
    <xf numFmtId="171" fontId="15" fillId="8" borderId="18" xfId="0" applyNumberFormat="1" applyFont="1" applyFill="1" applyBorder="1" applyAlignment="1">
      <alignment horizontal="right" vertical="center" wrapText="1"/>
    </xf>
    <xf numFmtId="169" fontId="15" fillId="8" borderId="18" xfId="0" applyNumberFormat="1" applyFont="1" applyFill="1" applyBorder="1" applyAlignment="1">
      <alignment horizontal="right" vertical="center" wrapText="1"/>
    </xf>
    <xf numFmtId="167" fontId="14" fillId="7" borderId="18" xfId="0" applyNumberFormat="1" applyFont="1" applyFill="1" applyBorder="1" applyAlignment="1">
      <alignment horizontal="right" vertical="center" wrapText="1"/>
    </xf>
    <xf numFmtId="166" fontId="14" fillId="0" borderId="18" xfId="0" applyNumberFormat="1" applyFont="1" applyBorder="1" applyAlignment="1">
      <alignment horizontal="center" vertical="center" wrapText="1"/>
    </xf>
    <xf numFmtId="166" fontId="15" fillId="0" borderId="18" xfId="0" applyNumberFormat="1" applyFont="1" applyBorder="1" applyAlignment="1">
      <alignment horizontal="center" vertical="center" wrapText="1"/>
    </xf>
    <xf numFmtId="168" fontId="15" fillId="8" borderId="18" xfId="0" applyNumberFormat="1" applyFont="1" applyFill="1" applyBorder="1" applyAlignment="1">
      <alignment horizontal="right" vertical="center" wrapText="1"/>
    </xf>
    <xf numFmtId="167" fontId="14" fillId="7" borderId="18" xfId="0" applyNumberFormat="1" applyFont="1" applyFill="1" applyBorder="1" applyAlignment="1">
      <alignment horizontal="right" vertical="top" wrapText="1"/>
    </xf>
    <xf numFmtId="166" fontId="14" fillId="0" borderId="18" xfId="0" applyNumberFormat="1" applyFont="1" applyBorder="1" applyAlignment="1">
      <alignment horizontal="center" vertical="top" wrapText="1"/>
    </xf>
    <xf numFmtId="167" fontId="15" fillId="8" borderId="18" xfId="0" applyNumberFormat="1" applyFont="1" applyFill="1" applyBorder="1" applyAlignment="1">
      <alignment horizontal="right" vertical="center" wrapText="1"/>
    </xf>
    <xf numFmtId="0" fontId="13" fillId="0" borderId="0" xfId="4" applyNumberFormat="1" applyFont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14" xfId="0" applyBorder="1" applyAlignment="1">
      <alignment horizontal="right"/>
    </xf>
    <xf numFmtId="0" fontId="23" fillId="0" borderId="31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4" fillId="0" borderId="36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6" fillId="0" borderId="36" xfId="0" applyFont="1" applyBorder="1" applyAlignment="1">
      <alignment horizontal="left" vertical="center" wrapText="1"/>
    </xf>
    <xf numFmtId="0" fontId="5" fillId="0" borderId="3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left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26" xfId="0" applyFont="1" applyBorder="1" applyAlignment="1">
      <alignment horizontal="center"/>
    </xf>
    <xf numFmtId="0" fontId="22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23" fillId="0" borderId="35" xfId="0" applyFont="1" applyBorder="1" applyAlignment="1">
      <alignment vertical="center" wrapText="1"/>
    </xf>
  </cellXfs>
  <cellStyles count="5">
    <cellStyle name="Гиперссылка" xfId="3" builtinId="8"/>
    <cellStyle name="Обычный" xfId="0" builtinId="0"/>
    <cellStyle name="Обычный 2" xfId="2"/>
    <cellStyle name="Обычный_TDSheet" xfId="4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3;&#1103;%20&#1089;&#1072;&#1081;&#1090;&#1072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 Пр"/>
      <sheetName val="дан Распр"/>
      <sheetName val="подпитка, передача 2015 год"/>
      <sheetName val="разделение 2015"/>
      <sheetName val="ТС 2015"/>
      <sheetName val="энергия"/>
      <sheetName val="8500 Материалы на ТО 15 г."/>
      <sheetName val="коэф."/>
      <sheetName val="8500 Материалы на ТО 14 г."/>
      <sheetName val="расш.эксперт."/>
      <sheetName val="Лист1"/>
    </sheetNames>
    <sheetDataSet>
      <sheetData sheetId="0"/>
      <sheetData sheetId="1"/>
      <sheetData sheetId="2"/>
      <sheetData sheetId="3">
        <row r="72">
          <cell r="B72" t="str">
            <v>лабораторные исследования</v>
          </cell>
          <cell r="I72">
            <v>35.716640000000005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jl:1039541.33%20" TargetMode="External"/><Relationship Id="rId1" Type="http://schemas.openxmlformats.org/officeDocument/2006/relationships/hyperlink" Target="jl:1039541.33%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5"/>
  <sheetViews>
    <sheetView zoomScale="71" zoomScaleNormal="71" workbookViewId="0">
      <selection activeCell="K17" sqref="K17"/>
    </sheetView>
  </sheetViews>
  <sheetFormatPr defaultRowHeight="15" x14ac:dyDescent="0.25"/>
  <cols>
    <col min="1" max="1" width="8.28515625" customWidth="1"/>
    <col min="2" max="2" width="33.85546875" customWidth="1"/>
    <col min="3" max="3" width="11.85546875" customWidth="1"/>
    <col min="4" max="4" width="16.7109375" customWidth="1"/>
    <col min="5" max="5" width="19.7109375" customWidth="1"/>
    <col min="6" max="6" width="16.140625" customWidth="1"/>
  </cols>
  <sheetData>
    <row r="2" spans="1:6" ht="18.75" x14ac:dyDescent="0.25">
      <c r="A2" s="133" t="s">
        <v>0</v>
      </c>
      <c r="B2" s="133"/>
      <c r="C2" s="133"/>
      <c r="D2" s="133"/>
      <c r="E2" s="133"/>
      <c r="F2" s="133"/>
    </row>
    <row r="3" spans="1:6" ht="18.75" x14ac:dyDescent="0.25">
      <c r="A3" s="133" t="s">
        <v>1</v>
      </c>
      <c r="B3" s="133"/>
      <c r="C3" s="133"/>
      <c r="D3" s="133"/>
      <c r="E3" s="133"/>
      <c r="F3" s="133"/>
    </row>
    <row r="4" spans="1:6" ht="18.75" x14ac:dyDescent="0.25">
      <c r="A4" s="133" t="s">
        <v>2</v>
      </c>
      <c r="B4" s="133"/>
      <c r="C4" s="133"/>
      <c r="D4" s="133"/>
      <c r="E4" s="133"/>
      <c r="F4" s="133"/>
    </row>
    <row r="5" spans="1:6" ht="18.75" x14ac:dyDescent="0.25">
      <c r="A5" s="133" t="s">
        <v>3</v>
      </c>
      <c r="B5" s="133"/>
      <c r="C5" s="133"/>
      <c r="D5" s="133"/>
      <c r="E5" s="133"/>
      <c r="F5" s="133"/>
    </row>
    <row r="6" spans="1:6" ht="18.75" x14ac:dyDescent="0.25">
      <c r="A6" s="1"/>
      <c r="B6" s="1"/>
      <c r="C6" s="1"/>
      <c r="D6" s="1"/>
      <c r="E6" s="1"/>
      <c r="F6" s="1"/>
    </row>
    <row r="7" spans="1:6" ht="18.75" x14ac:dyDescent="0.25">
      <c r="A7" s="2" t="s">
        <v>4</v>
      </c>
      <c r="B7" s="1"/>
      <c r="C7" s="1"/>
      <c r="D7" s="1"/>
      <c r="E7" s="1"/>
      <c r="F7" s="1"/>
    </row>
    <row r="8" spans="1:6" ht="18.75" x14ac:dyDescent="0.25">
      <c r="A8" s="2" t="s">
        <v>5</v>
      </c>
      <c r="B8" s="1"/>
      <c r="C8" s="1"/>
      <c r="D8" s="1"/>
      <c r="E8" s="1"/>
      <c r="F8" s="1"/>
    </row>
    <row r="9" spans="1:6" ht="18.75" x14ac:dyDescent="0.25">
      <c r="A9" s="2" t="s">
        <v>6</v>
      </c>
      <c r="B9" s="1"/>
      <c r="C9" s="1"/>
      <c r="D9" s="1"/>
      <c r="E9" s="1"/>
      <c r="F9" s="1"/>
    </row>
    <row r="10" spans="1:6" ht="18.75" x14ac:dyDescent="0.25">
      <c r="A10" s="2" t="s">
        <v>7</v>
      </c>
      <c r="B10" s="1"/>
      <c r="C10" s="1"/>
      <c r="D10" s="1"/>
      <c r="E10" s="1"/>
      <c r="F10" s="1"/>
    </row>
    <row r="11" spans="1:6" ht="18.75" x14ac:dyDescent="0.25">
      <c r="A11" s="2" t="s">
        <v>8</v>
      </c>
      <c r="B11" s="1"/>
      <c r="C11" s="1"/>
      <c r="D11" s="1"/>
      <c r="E11" s="1"/>
      <c r="F11" s="1"/>
    </row>
    <row r="12" spans="1:6" ht="15.75" thickBot="1" x14ac:dyDescent="0.3">
      <c r="A12" s="3"/>
      <c r="B12" s="3"/>
      <c r="C12" s="3"/>
      <c r="D12" s="4"/>
      <c r="E12" s="4"/>
      <c r="F12" s="4"/>
    </row>
    <row r="13" spans="1:6" ht="51.75" thickBot="1" x14ac:dyDescent="0.3">
      <c r="A13" s="5" t="s">
        <v>9</v>
      </c>
      <c r="B13" s="6" t="s">
        <v>10</v>
      </c>
      <c r="C13" s="6" t="s">
        <v>11</v>
      </c>
      <c r="D13" s="7" t="s">
        <v>12</v>
      </c>
      <c r="E13" s="7" t="s">
        <v>13</v>
      </c>
      <c r="F13" s="7" t="s">
        <v>14</v>
      </c>
    </row>
    <row r="14" spans="1:6" ht="15.75" x14ac:dyDescent="0.25">
      <c r="A14" s="8">
        <v>1</v>
      </c>
      <c r="B14" s="9">
        <v>2</v>
      </c>
      <c r="C14" s="9">
        <v>3</v>
      </c>
      <c r="D14" s="10">
        <v>4</v>
      </c>
      <c r="E14" s="10">
        <v>5</v>
      </c>
      <c r="F14" s="10">
        <v>6</v>
      </c>
    </row>
    <row r="15" spans="1:6" ht="47.25" x14ac:dyDescent="0.25">
      <c r="A15" s="11" t="s">
        <v>15</v>
      </c>
      <c r="B15" s="12" t="s">
        <v>16</v>
      </c>
      <c r="C15" s="13" t="s">
        <v>17</v>
      </c>
      <c r="D15" s="14">
        <f>D16+D22+D25+D26+D27+D52</f>
        <v>199597.29700000002</v>
      </c>
      <c r="E15" s="14">
        <v>273400</v>
      </c>
      <c r="F15" s="121">
        <f t="shared" ref="F15:F20" si="0">E15/D15*100-100</f>
        <v>36.975802833642575</v>
      </c>
    </row>
    <row r="16" spans="1:6" ht="31.5" x14ac:dyDescent="0.25">
      <c r="A16" s="15">
        <v>1</v>
      </c>
      <c r="B16" s="16" t="s">
        <v>18</v>
      </c>
      <c r="C16" s="17" t="s">
        <v>17</v>
      </c>
      <c r="D16" s="18">
        <f>SUM(D17:D21)-0.3</f>
        <v>136804.70000000001</v>
      </c>
      <c r="E16" s="18">
        <f>SUM(E17:E21)</f>
        <v>167402.06757440002</v>
      </c>
      <c r="F16" s="122">
        <f>E16/D16*100-100</f>
        <v>22.36572835173061</v>
      </c>
    </row>
    <row r="17" spans="1:6" ht="15.75" x14ac:dyDescent="0.25">
      <c r="A17" s="19" t="s">
        <v>19</v>
      </c>
      <c r="B17" s="20" t="s">
        <v>20</v>
      </c>
      <c r="C17" s="21" t="s">
        <v>17</v>
      </c>
      <c r="D17" s="22">
        <v>131</v>
      </c>
      <c r="E17" s="22">
        <v>248</v>
      </c>
      <c r="F17" s="123">
        <f>E17/D17*100-100</f>
        <v>89.312977099236633</v>
      </c>
    </row>
    <row r="18" spans="1:6" ht="15.75" x14ac:dyDescent="0.25">
      <c r="A18" s="19" t="s">
        <v>21</v>
      </c>
      <c r="B18" s="20" t="s">
        <v>22</v>
      </c>
      <c r="C18" s="21" t="s">
        <v>17</v>
      </c>
      <c r="D18" s="22">
        <v>5830</v>
      </c>
      <c r="E18" s="22">
        <v>9031</v>
      </c>
      <c r="F18" s="124">
        <f t="shared" si="0"/>
        <v>54.905660377358487</v>
      </c>
    </row>
    <row r="19" spans="1:6" ht="15.75" x14ac:dyDescent="0.25">
      <c r="A19" s="19" t="s">
        <v>23</v>
      </c>
      <c r="B19" s="20" t="s">
        <v>24</v>
      </c>
      <c r="C19" s="21" t="s">
        <v>17</v>
      </c>
      <c r="D19" s="22">
        <v>2096</v>
      </c>
      <c r="E19" s="22">
        <v>2514.4875200000006</v>
      </c>
      <c r="F19" s="123">
        <f t="shared" si="0"/>
        <v>19.966007633587822</v>
      </c>
    </row>
    <row r="20" spans="1:6" ht="15.75" x14ac:dyDescent="0.25">
      <c r="A20" s="19" t="s">
        <v>25</v>
      </c>
      <c r="B20" s="20" t="s">
        <v>26</v>
      </c>
      <c r="C20" s="21" t="s">
        <v>17</v>
      </c>
      <c r="D20" s="22">
        <v>128748</v>
      </c>
      <c r="E20" s="22">
        <v>123602.58005440001</v>
      </c>
      <c r="F20" s="124">
        <f t="shared" si="0"/>
        <v>-3.9965047578214694</v>
      </c>
    </row>
    <row r="21" spans="1:6" ht="15.75" x14ac:dyDescent="0.25">
      <c r="A21" s="19" t="s">
        <v>27</v>
      </c>
      <c r="B21" s="20" t="s">
        <v>28</v>
      </c>
      <c r="C21" s="21" t="s">
        <v>17</v>
      </c>
      <c r="D21" s="22"/>
      <c r="E21" s="23">
        <v>32006</v>
      </c>
      <c r="F21" s="124"/>
    </row>
    <row r="22" spans="1:6" ht="31.5" x14ac:dyDescent="0.25">
      <c r="A22" s="15">
        <v>2</v>
      </c>
      <c r="B22" s="16" t="s">
        <v>29</v>
      </c>
      <c r="C22" s="17" t="s">
        <v>17</v>
      </c>
      <c r="D22" s="18">
        <f>D23+D24</f>
        <v>22752.597000000002</v>
      </c>
      <c r="E22" s="18">
        <f>E23+E24</f>
        <v>31712</v>
      </c>
      <c r="F22" s="122">
        <f>E22/D22*100-100</f>
        <v>39.37749611615763</v>
      </c>
    </row>
    <row r="23" spans="1:6" ht="31.5" x14ac:dyDescent="0.25">
      <c r="A23" s="19" t="s">
        <v>30</v>
      </c>
      <c r="B23" s="20" t="s">
        <v>31</v>
      </c>
      <c r="C23" s="21" t="s">
        <v>17</v>
      </c>
      <c r="D23" s="22">
        <v>20703</v>
      </c>
      <c r="E23" s="22">
        <v>28672</v>
      </c>
      <c r="F23" s="124">
        <f>E23/D23*100-100</f>
        <v>38.49200598947013</v>
      </c>
    </row>
    <row r="24" spans="1:6" ht="31.5" x14ac:dyDescent="0.25">
      <c r="A24" s="19" t="s">
        <v>32</v>
      </c>
      <c r="B24" s="20" t="s">
        <v>33</v>
      </c>
      <c r="C24" s="21" t="s">
        <v>17</v>
      </c>
      <c r="D24" s="22">
        <f>D23*0.9*0.11</f>
        <v>2049.5970000000002</v>
      </c>
      <c r="E24" s="22">
        <v>3040</v>
      </c>
      <c r="F24" s="124">
        <f>E24/D24*100-100</f>
        <v>48.32184083017296</v>
      </c>
    </row>
    <row r="25" spans="1:6" ht="15.75" x14ac:dyDescent="0.25">
      <c r="A25" s="15">
        <v>3</v>
      </c>
      <c r="B25" s="16" t="s">
        <v>34</v>
      </c>
      <c r="C25" s="17" t="s">
        <v>17</v>
      </c>
      <c r="D25" s="18">
        <v>16875</v>
      </c>
      <c r="E25" s="18">
        <v>19453</v>
      </c>
      <c r="F25" s="122">
        <f>E25/D25*100-100</f>
        <v>15.277037037037047</v>
      </c>
    </row>
    <row r="26" spans="1:6" ht="15.75" x14ac:dyDescent="0.25">
      <c r="A26" s="15">
        <v>4</v>
      </c>
      <c r="B26" s="16" t="s">
        <v>35</v>
      </c>
      <c r="C26" s="17" t="s">
        <v>17</v>
      </c>
      <c r="D26" s="18">
        <v>6232</v>
      </c>
      <c r="E26" s="18">
        <v>9449</v>
      </c>
      <c r="F26" s="122">
        <f>E26/D26*100-100</f>
        <v>51.620667522464714</v>
      </c>
    </row>
    <row r="27" spans="1:6" ht="15.75" x14ac:dyDescent="0.25">
      <c r="A27" s="24">
        <v>5</v>
      </c>
      <c r="B27" s="25" t="s">
        <v>36</v>
      </c>
      <c r="C27" s="17" t="s">
        <v>17</v>
      </c>
      <c r="D27" s="18">
        <f>SUM(D28:D51)</f>
        <v>15823</v>
      </c>
      <c r="E27" s="18">
        <v>44278</v>
      </c>
      <c r="F27" s="122">
        <f t="shared" ref="F27:F37" si="1">E27/D27*100-100</f>
        <v>179.83315426910195</v>
      </c>
    </row>
    <row r="28" spans="1:6" ht="112.5" customHeight="1" x14ac:dyDescent="0.25">
      <c r="A28" s="26" t="s">
        <v>37</v>
      </c>
      <c r="B28" s="27" t="s">
        <v>38</v>
      </c>
      <c r="C28" s="21" t="s">
        <v>17</v>
      </c>
      <c r="D28" s="22">
        <v>5515</v>
      </c>
      <c r="E28" s="22">
        <v>26107</v>
      </c>
      <c r="F28" s="124">
        <f t="shared" si="1"/>
        <v>373.38168631006346</v>
      </c>
    </row>
    <row r="29" spans="1:6" ht="15.75" x14ac:dyDescent="0.25">
      <c r="A29" s="26" t="s">
        <v>39</v>
      </c>
      <c r="B29" s="27" t="s">
        <v>40</v>
      </c>
      <c r="C29" s="21" t="s">
        <v>17</v>
      </c>
      <c r="D29" s="22">
        <v>326</v>
      </c>
      <c r="E29" s="22">
        <v>1331</v>
      </c>
      <c r="F29" s="124">
        <f t="shared" si="1"/>
        <v>308.28220858895702</v>
      </c>
    </row>
    <row r="30" spans="1:6" ht="15.75" x14ac:dyDescent="0.25">
      <c r="A30" s="26" t="s">
        <v>41</v>
      </c>
      <c r="B30" s="28" t="s">
        <v>42</v>
      </c>
      <c r="C30" s="21" t="s">
        <v>17</v>
      </c>
      <c r="D30" s="22">
        <v>345</v>
      </c>
      <c r="E30" s="22">
        <v>365</v>
      </c>
      <c r="F30" s="124">
        <f t="shared" si="1"/>
        <v>5.7971014492753596</v>
      </c>
    </row>
    <row r="31" spans="1:6" ht="15.75" x14ac:dyDescent="0.25">
      <c r="A31" s="26" t="s">
        <v>43</v>
      </c>
      <c r="B31" s="28" t="s">
        <v>44</v>
      </c>
      <c r="C31" s="21" t="s">
        <v>17</v>
      </c>
      <c r="D31" s="22">
        <v>139</v>
      </c>
      <c r="E31" s="22">
        <v>209.72171039999998</v>
      </c>
      <c r="F31" s="124">
        <f t="shared" si="1"/>
        <v>50.878928345323715</v>
      </c>
    </row>
    <row r="32" spans="1:6" ht="15.75" x14ac:dyDescent="0.25">
      <c r="A32" s="26" t="s">
        <v>45</v>
      </c>
      <c r="B32" s="28" t="s">
        <v>46</v>
      </c>
      <c r="C32" s="21" t="s">
        <v>17</v>
      </c>
      <c r="D32" s="22">
        <v>1955</v>
      </c>
      <c r="E32" s="22">
        <v>2243.4928</v>
      </c>
      <c r="F32" s="124">
        <f t="shared" si="1"/>
        <v>14.75666496163683</v>
      </c>
    </row>
    <row r="33" spans="1:6" ht="15.75" x14ac:dyDescent="0.25">
      <c r="A33" s="26" t="s">
        <v>47</v>
      </c>
      <c r="B33" s="20" t="s">
        <v>48</v>
      </c>
      <c r="C33" s="21" t="s">
        <v>17</v>
      </c>
      <c r="D33" s="22">
        <v>9</v>
      </c>
      <c r="E33" s="22">
        <v>8.9409600000000022</v>
      </c>
      <c r="F33" s="124">
        <f t="shared" si="1"/>
        <v>-0.65599999999997749</v>
      </c>
    </row>
    <row r="34" spans="1:6" ht="31.5" x14ac:dyDescent="0.25">
      <c r="A34" s="26" t="s">
        <v>49</v>
      </c>
      <c r="B34" s="28" t="s">
        <v>50</v>
      </c>
      <c r="C34" s="21" t="s">
        <v>17</v>
      </c>
      <c r="D34" s="22">
        <v>158</v>
      </c>
      <c r="E34" s="22">
        <v>157.45128</v>
      </c>
      <c r="F34" s="124">
        <f t="shared" si="1"/>
        <v>-0.34729113924051092</v>
      </c>
    </row>
    <row r="35" spans="1:6" ht="31.5" x14ac:dyDescent="0.25">
      <c r="A35" s="26" t="s">
        <v>51</v>
      </c>
      <c r="B35" s="29" t="s">
        <v>52</v>
      </c>
      <c r="C35" s="21" t="s">
        <v>17</v>
      </c>
      <c r="D35" s="22">
        <v>5096</v>
      </c>
      <c r="E35" s="22">
        <v>5398</v>
      </c>
      <c r="F35" s="124">
        <f t="shared" si="1"/>
        <v>5.9262166405023464</v>
      </c>
    </row>
    <row r="36" spans="1:6" ht="15.75" x14ac:dyDescent="0.25">
      <c r="A36" s="26" t="s">
        <v>53</v>
      </c>
      <c r="B36" s="28" t="s">
        <v>54</v>
      </c>
      <c r="C36" s="21" t="s">
        <v>17</v>
      </c>
      <c r="D36" s="22">
        <v>81</v>
      </c>
      <c r="E36" s="22">
        <v>8.4908000000000001</v>
      </c>
      <c r="F36" s="124">
        <f t="shared" si="1"/>
        <v>-89.517530864197525</v>
      </c>
    </row>
    <row r="37" spans="1:6" ht="15.75" x14ac:dyDescent="0.25">
      <c r="A37" s="26" t="s">
        <v>55</v>
      </c>
      <c r="B37" s="28" t="s">
        <v>56</v>
      </c>
      <c r="C37" s="21" t="s">
        <v>17</v>
      </c>
      <c r="D37" s="22">
        <v>351</v>
      </c>
      <c r="E37" s="22">
        <v>396.64016000000004</v>
      </c>
      <c r="F37" s="124">
        <f t="shared" si="1"/>
        <v>13.002894586894584</v>
      </c>
    </row>
    <row r="38" spans="1:6" ht="15.75" x14ac:dyDescent="0.25">
      <c r="A38" s="26" t="s">
        <v>57</v>
      </c>
      <c r="B38" s="28" t="s">
        <v>58</v>
      </c>
      <c r="C38" s="21" t="s">
        <v>17</v>
      </c>
      <c r="D38" s="22">
        <v>118</v>
      </c>
      <c r="E38" s="22">
        <v>156</v>
      </c>
      <c r="F38" s="124">
        <f>E38/D38*100-100</f>
        <v>32.203389830508485</v>
      </c>
    </row>
    <row r="39" spans="1:6" ht="31.5" x14ac:dyDescent="0.25">
      <c r="A39" s="26" t="s">
        <v>59</v>
      </c>
      <c r="B39" s="28" t="s">
        <v>60</v>
      </c>
      <c r="C39" s="21" t="s">
        <v>17</v>
      </c>
      <c r="D39" s="22">
        <v>747</v>
      </c>
      <c r="E39" s="22">
        <v>1131</v>
      </c>
      <c r="F39" s="124">
        <f>E39/D39*100-100</f>
        <v>51.405622489959825</v>
      </c>
    </row>
    <row r="40" spans="1:6" ht="15.75" x14ac:dyDescent="0.25">
      <c r="A40" s="26" t="s">
        <v>61</v>
      </c>
      <c r="B40" s="30" t="s">
        <v>62</v>
      </c>
      <c r="C40" s="31" t="s">
        <v>17</v>
      </c>
      <c r="D40" s="23">
        <v>983</v>
      </c>
      <c r="E40" s="23">
        <v>947</v>
      </c>
      <c r="F40" s="123">
        <f>E40/D40*100-100</f>
        <v>-3.6622583926754828</v>
      </c>
    </row>
    <row r="41" spans="1:6" ht="15.75" x14ac:dyDescent="0.25">
      <c r="A41" s="26" t="s">
        <v>63</v>
      </c>
      <c r="B41" s="30" t="s">
        <v>64</v>
      </c>
      <c r="C41" s="31" t="s">
        <v>17</v>
      </c>
      <c r="D41" s="23"/>
      <c r="E41" s="23">
        <v>2244</v>
      </c>
      <c r="F41" s="123"/>
    </row>
    <row r="42" spans="1:6" ht="31.5" x14ac:dyDescent="0.25">
      <c r="A42" s="26" t="s">
        <v>65</v>
      </c>
      <c r="B42" s="30" t="s">
        <v>66</v>
      </c>
      <c r="C42" s="31" t="s">
        <v>17</v>
      </c>
      <c r="D42" s="23"/>
      <c r="E42" s="23">
        <v>472</v>
      </c>
      <c r="F42" s="123"/>
    </row>
    <row r="43" spans="1:6" ht="31.5" x14ac:dyDescent="0.25">
      <c r="A43" s="26" t="s">
        <v>67</v>
      </c>
      <c r="B43" s="30" t="s">
        <v>68</v>
      </c>
      <c r="C43" s="31" t="s">
        <v>17</v>
      </c>
      <c r="D43" s="23"/>
      <c r="E43" s="23">
        <v>30</v>
      </c>
      <c r="F43" s="123"/>
    </row>
    <row r="44" spans="1:6" ht="31.5" x14ac:dyDescent="0.25">
      <c r="A44" s="26" t="s">
        <v>69</v>
      </c>
      <c r="B44" s="30" t="s">
        <v>70</v>
      </c>
      <c r="C44" s="31" t="s">
        <v>17</v>
      </c>
      <c r="D44" s="23"/>
      <c r="E44" s="23">
        <v>605</v>
      </c>
      <c r="F44" s="123"/>
    </row>
    <row r="45" spans="1:6" ht="72" customHeight="1" x14ac:dyDescent="0.25">
      <c r="A45" s="26" t="s">
        <v>71</v>
      </c>
      <c r="B45" s="30" t="s">
        <v>72</v>
      </c>
      <c r="C45" s="21" t="s">
        <v>17</v>
      </c>
      <c r="D45" s="22"/>
      <c r="E45" s="22">
        <v>2103</v>
      </c>
      <c r="F45" s="124"/>
    </row>
    <row r="46" spans="1:6" ht="31.5" x14ac:dyDescent="0.25">
      <c r="A46" s="26" t="s">
        <v>73</v>
      </c>
      <c r="B46" s="32" t="s">
        <v>161</v>
      </c>
      <c r="C46" s="21" t="s">
        <v>17</v>
      </c>
      <c r="D46" s="22"/>
      <c r="E46" s="22">
        <v>13</v>
      </c>
      <c r="F46" s="124"/>
    </row>
    <row r="47" spans="1:6" ht="47.25" x14ac:dyDescent="0.25">
      <c r="A47" s="26" t="s">
        <v>74</v>
      </c>
      <c r="B47" s="32" t="s">
        <v>162</v>
      </c>
      <c r="C47" s="21" t="s">
        <v>17</v>
      </c>
      <c r="D47" s="22"/>
      <c r="E47" s="22">
        <v>16</v>
      </c>
      <c r="F47" s="124"/>
    </row>
    <row r="48" spans="1:6" ht="31.5" x14ac:dyDescent="0.25">
      <c r="A48" s="26" t="s">
        <v>75</v>
      </c>
      <c r="B48" s="33" t="s">
        <v>76</v>
      </c>
      <c r="C48" s="21" t="s">
        <v>17</v>
      </c>
      <c r="D48" s="22"/>
      <c r="E48" s="22">
        <v>236</v>
      </c>
      <c r="F48" s="124"/>
    </row>
    <row r="49" spans="1:6" ht="15.75" x14ac:dyDescent="0.25">
      <c r="A49" s="26" t="s">
        <v>77</v>
      </c>
      <c r="B49" s="33" t="str">
        <f>'[1]разделение 2015'!B72</f>
        <v>лабораторные исследования</v>
      </c>
      <c r="C49" s="21" t="s">
        <v>17</v>
      </c>
      <c r="D49" s="22"/>
      <c r="E49" s="23">
        <f>'[1]разделение 2015'!I72</f>
        <v>35.716640000000005</v>
      </c>
      <c r="F49" s="124"/>
    </row>
    <row r="50" spans="1:6" ht="15.75" x14ac:dyDescent="0.25">
      <c r="A50" s="26" t="s">
        <v>78</v>
      </c>
      <c r="B50" s="33" t="s">
        <v>163</v>
      </c>
      <c r="C50" s="21" t="s">
        <v>17</v>
      </c>
      <c r="D50" s="22"/>
      <c r="E50" s="23">
        <v>54</v>
      </c>
      <c r="F50" s="124"/>
    </row>
    <row r="51" spans="1:6" ht="15.75" x14ac:dyDescent="0.25">
      <c r="A51" s="26" t="s">
        <v>79</v>
      </c>
      <c r="B51" s="33" t="s">
        <v>80</v>
      </c>
      <c r="C51" s="21" t="s">
        <v>17</v>
      </c>
      <c r="D51" s="22"/>
      <c r="E51" s="23">
        <v>10</v>
      </c>
      <c r="F51" s="124"/>
    </row>
    <row r="52" spans="1:6" ht="15.75" x14ac:dyDescent="0.25">
      <c r="A52" s="34" t="s">
        <v>81</v>
      </c>
      <c r="B52" s="35" t="s">
        <v>82</v>
      </c>
      <c r="C52" s="17" t="s">
        <v>17</v>
      </c>
      <c r="D52" s="18">
        <f>D53+D54</f>
        <v>1110</v>
      </c>
      <c r="E52" s="18">
        <f>E53+E54</f>
        <v>1105.7341375123642</v>
      </c>
      <c r="F52" s="122">
        <f>E52/D52*100-100</f>
        <v>-0.38431193582304957</v>
      </c>
    </row>
    <row r="53" spans="1:6" ht="31.5" x14ac:dyDescent="0.25">
      <c r="A53" s="26" t="s">
        <v>83</v>
      </c>
      <c r="B53" s="36" t="s">
        <v>84</v>
      </c>
      <c r="C53" s="21" t="s">
        <v>17</v>
      </c>
      <c r="D53" s="22">
        <v>1107</v>
      </c>
      <c r="E53" s="23">
        <v>1102.5803063990165</v>
      </c>
      <c r="F53" s="124">
        <f>E53/D53*100-100</f>
        <v>-0.39924964778531091</v>
      </c>
    </row>
    <row r="54" spans="1:6" ht="31.5" x14ac:dyDescent="0.25">
      <c r="A54" s="26" t="s">
        <v>85</v>
      </c>
      <c r="B54" s="36" t="s">
        <v>86</v>
      </c>
      <c r="C54" s="21" t="s">
        <v>17</v>
      </c>
      <c r="D54" s="22">
        <v>3</v>
      </c>
      <c r="E54" s="23">
        <v>3.1538311133476347</v>
      </c>
      <c r="F54" s="124">
        <f>E54/D54*100-100</f>
        <v>5.1277037782544852</v>
      </c>
    </row>
    <row r="55" spans="1:6" ht="15.75" x14ac:dyDescent="0.25">
      <c r="A55" s="11" t="s">
        <v>87</v>
      </c>
      <c r="B55" s="12" t="s">
        <v>88</v>
      </c>
      <c r="C55" s="13" t="s">
        <v>17</v>
      </c>
      <c r="D55" s="14">
        <f>D56</f>
        <v>8303.4</v>
      </c>
      <c r="E55" s="14">
        <f>E56</f>
        <v>17164.81150323138</v>
      </c>
      <c r="F55" s="121">
        <f t="shared" ref="F55:F74" si="2">E55/D55*100-100</f>
        <v>106.72027727474745</v>
      </c>
    </row>
    <row r="56" spans="1:6" ht="31.5" x14ac:dyDescent="0.25">
      <c r="A56" s="15" t="s">
        <v>89</v>
      </c>
      <c r="B56" s="16" t="s">
        <v>90</v>
      </c>
      <c r="C56" s="17"/>
      <c r="D56" s="18">
        <f>D57+D58+D59+D62+D65+0.4</f>
        <v>8303.4</v>
      </c>
      <c r="E56" s="18">
        <f>E57+E58+E59+E62+E65</f>
        <v>17164.81150323138</v>
      </c>
      <c r="F56" s="122">
        <f t="shared" si="2"/>
        <v>106.72027727474745</v>
      </c>
    </row>
    <row r="57" spans="1:6" ht="31.5" x14ac:dyDescent="0.25">
      <c r="A57" s="26" t="s">
        <v>91</v>
      </c>
      <c r="B57" s="20" t="s">
        <v>92</v>
      </c>
      <c r="C57" s="21" t="s">
        <v>17</v>
      </c>
      <c r="D57" s="22">
        <v>5417</v>
      </c>
      <c r="E57" s="22">
        <v>9147</v>
      </c>
      <c r="F57" s="124">
        <f t="shared" si="2"/>
        <v>68.857301089163741</v>
      </c>
    </row>
    <row r="58" spans="1:6" ht="31.5" x14ac:dyDescent="0.25">
      <c r="A58" s="26" t="s">
        <v>93</v>
      </c>
      <c r="B58" s="20" t="s">
        <v>33</v>
      </c>
      <c r="C58" s="21" t="s">
        <v>17</v>
      </c>
      <c r="D58" s="22">
        <v>536</v>
      </c>
      <c r="E58" s="22">
        <v>1009</v>
      </c>
      <c r="F58" s="124">
        <f t="shared" si="2"/>
        <v>88.24626865671641</v>
      </c>
    </row>
    <row r="59" spans="1:6" ht="15.75" x14ac:dyDescent="0.25">
      <c r="A59" s="26" t="s">
        <v>94</v>
      </c>
      <c r="B59" s="37" t="s">
        <v>95</v>
      </c>
      <c r="C59" s="21" t="s">
        <v>17</v>
      </c>
      <c r="D59" s="22">
        <f>SUM(D60:D61)</f>
        <v>1309</v>
      </c>
      <c r="E59" s="22">
        <f>SUM(E60:E61)</f>
        <v>1359.6960123828248</v>
      </c>
      <c r="F59" s="124">
        <f t="shared" si="2"/>
        <v>3.8728810070912942</v>
      </c>
    </row>
    <row r="60" spans="1:6" ht="15.75" x14ac:dyDescent="0.25">
      <c r="A60" s="26"/>
      <c r="B60" s="38" t="s">
        <v>96</v>
      </c>
      <c r="C60" s="39" t="s">
        <v>17</v>
      </c>
      <c r="D60" s="40">
        <v>1281</v>
      </c>
      <c r="E60" s="40">
        <v>1328.3294752496945</v>
      </c>
      <c r="F60" s="125">
        <f t="shared" si="2"/>
        <v>3.6947287470487424</v>
      </c>
    </row>
    <row r="61" spans="1:6" ht="31.5" x14ac:dyDescent="0.25">
      <c r="A61" s="26"/>
      <c r="B61" s="38" t="s">
        <v>97</v>
      </c>
      <c r="C61" s="39" t="s">
        <v>17</v>
      </c>
      <c r="D61" s="40">
        <v>28</v>
      </c>
      <c r="E61" s="40">
        <v>31.366537133130286</v>
      </c>
      <c r="F61" s="125">
        <f t="shared" si="2"/>
        <v>12.023346904036742</v>
      </c>
    </row>
    <row r="62" spans="1:6" ht="15.75" x14ac:dyDescent="0.25">
      <c r="A62" s="26" t="s">
        <v>98</v>
      </c>
      <c r="B62" s="20" t="s">
        <v>99</v>
      </c>
      <c r="C62" s="21" t="s">
        <v>17</v>
      </c>
      <c r="D62" s="22">
        <f>D63+D64</f>
        <v>88</v>
      </c>
      <c r="E62" s="22">
        <v>356.40327295861562</v>
      </c>
      <c r="F62" s="124">
        <f t="shared" si="2"/>
        <v>305.00371927115413</v>
      </c>
    </row>
    <row r="63" spans="1:6" ht="15.75" x14ac:dyDescent="0.25">
      <c r="A63" s="26"/>
      <c r="B63" s="41" t="s">
        <v>100</v>
      </c>
      <c r="C63" s="39" t="s">
        <v>17</v>
      </c>
      <c r="D63" s="42">
        <v>78</v>
      </c>
      <c r="E63" s="42">
        <f>E62-E64</f>
        <v>344.40327295861562</v>
      </c>
      <c r="F63" s="125">
        <f t="shared" si="2"/>
        <v>341.54265763925082</v>
      </c>
    </row>
    <row r="64" spans="1:6" ht="15.75" x14ac:dyDescent="0.25">
      <c r="A64" s="26"/>
      <c r="B64" s="41" t="s">
        <v>101</v>
      </c>
      <c r="C64" s="39" t="s">
        <v>17</v>
      </c>
      <c r="D64" s="42">
        <v>10</v>
      </c>
      <c r="E64" s="42">
        <v>12</v>
      </c>
      <c r="F64" s="125">
        <f t="shared" si="2"/>
        <v>20</v>
      </c>
    </row>
    <row r="65" spans="1:6" ht="15.75" x14ac:dyDescent="0.25">
      <c r="A65" s="26" t="s">
        <v>102</v>
      </c>
      <c r="B65" s="20" t="s">
        <v>103</v>
      </c>
      <c r="C65" s="21" t="s">
        <v>17</v>
      </c>
      <c r="D65" s="23">
        <f>SUM(D66:D84)</f>
        <v>953</v>
      </c>
      <c r="E65" s="23">
        <f>SUM(E66:E84)</f>
        <v>5292.7122178899408</v>
      </c>
      <c r="F65" s="124">
        <f t="shared" si="2"/>
        <v>455.37378991499895</v>
      </c>
    </row>
    <row r="66" spans="1:6" ht="15.75" x14ac:dyDescent="0.25">
      <c r="A66" s="26" t="s">
        <v>104</v>
      </c>
      <c r="B66" s="20" t="s">
        <v>105</v>
      </c>
      <c r="C66" s="21" t="s">
        <v>17</v>
      </c>
      <c r="D66" s="23">
        <v>69</v>
      </c>
      <c r="E66" s="23">
        <v>70.607502346422564</v>
      </c>
      <c r="F66" s="124">
        <f t="shared" si="2"/>
        <v>2.3297135455399456</v>
      </c>
    </row>
    <row r="67" spans="1:6" ht="15.75" x14ac:dyDescent="0.25">
      <c r="A67" s="26" t="s">
        <v>106</v>
      </c>
      <c r="B67" s="20" t="s">
        <v>107</v>
      </c>
      <c r="C67" s="21" t="s">
        <v>17</v>
      </c>
      <c r="D67" s="22">
        <v>180</v>
      </c>
      <c r="E67" s="22">
        <v>152.21811788192693</v>
      </c>
      <c r="F67" s="124">
        <f t="shared" si="2"/>
        <v>-15.434378954485041</v>
      </c>
    </row>
    <row r="68" spans="1:6" ht="15.75" x14ac:dyDescent="0.25">
      <c r="A68" s="26" t="s">
        <v>108</v>
      </c>
      <c r="B68" s="20" t="s">
        <v>109</v>
      </c>
      <c r="C68" s="21" t="s">
        <v>17</v>
      </c>
      <c r="D68" s="22">
        <v>259</v>
      </c>
      <c r="E68" s="22">
        <v>367.33349082673993</v>
      </c>
      <c r="F68" s="124">
        <f t="shared" si="2"/>
        <v>41.827602635806926</v>
      </c>
    </row>
    <row r="69" spans="1:6" ht="15.75" x14ac:dyDescent="0.25">
      <c r="A69" s="26" t="s">
        <v>110</v>
      </c>
      <c r="B69" s="20" t="s">
        <v>111</v>
      </c>
      <c r="C69" s="21" t="s">
        <v>17</v>
      </c>
      <c r="D69" s="23">
        <v>153</v>
      </c>
      <c r="E69" s="23">
        <v>146</v>
      </c>
      <c r="F69" s="124">
        <f t="shared" si="2"/>
        <v>-4.5751633986928084</v>
      </c>
    </row>
    <row r="70" spans="1:6" ht="31.5" x14ac:dyDescent="0.25">
      <c r="A70" s="26" t="s">
        <v>112</v>
      </c>
      <c r="B70" s="20" t="s">
        <v>113</v>
      </c>
      <c r="C70" s="21" t="s">
        <v>17</v>
      </c>
      <c r="D70" s="23">
        <v>176</v>
      </c>
      <c r="E70" s="43">
        <v>194</v>
      </c>
      <c r="F70" s="124">
        <f t="shared" si="2"/>
        <v>10.227272727272734</v>
      </c>
    </row>
    <row r="71" spans="1:6" ht="31.5" x14ac:dyDescent="0.25">
      <c r="A71" s="26" t="s">
        <v>114</v>
      </c>
      <c r="B71" s="20" t="s">
        <v>115</v>
      </c>
      <c r="C71" s="21" t="s">
        <v>17</v>
      </c>
      <c r="D71" s="22">
        <v>21</v>
      </c>
      <c r="E71" s="22">
        <v>31.287596676713729</v>
      </c>
      <c r="F71" s="124">
        <f t="shared" si="2"/>
        <v>48.988555603398709</v>
      </c>
    </row>
    <row r="72" spans="1:6" ht="15.75" x14ac:dyDescent="0.25">
      <c r="A72" s="26" t="s">
        <v>116</v>
      </c>
      <c r="B72" s="44" t="s">
        <v>117</v>
      </c>
      <c r="C72" s="21" t="s">
        <v>17</v>
      </c>
      <c r="D72" s="45">
        <v>78</v>
      </c>
      <c r="E72" s="46">
        <v>101.87296571644048</v>
      </c>
      <c r="F72" s="124">
        <f t="shared" si="2"/>
        <v>30.606366303128794</v>
      </c>
    </row>
    <row r="73" spans="1:6" ht="21" customHeight="1" x14ac:dyDescent="0.25">
      <c r="A73" s="26" t="s">
        <v>118</v>
      </c>
      <c r="B73" s="20" t="s">
        <v>119</v>
      </c>
      <c r="C73" s="21" t="s">
        <v>17</v>
      </c>
      <c r="D73" s="22">
        <v>6</v>
      </c>
      <c r="E73" s="22">
        <v>12.933577360090045</v>
      </c>
      <c r="F73" s="124">
        <f t="shared" si="2"/>
        <v>115.55962266816741</v>
      </c>
    </row>
    <row r="74" spans="1:6" ht="15.75" x14ac:dyDescent="0.25">
      <c r="A74" s="26" t="s">
        <v>120</v>
      </c>
      <c r="B74" s="20" t="s">
        <v>121</v>
      </c>
      <c r="C74" s="21" t="s">
        <v>17</v>
      </c>
      <c r="D74" s="22">
        <v>11</v>
      </c>
      <c r="E74" s="22">
        <v>14.458967081606794</v>
      </c>
      <c r="F74" s="124">
        <f t="shared" si="2"/>
        <v>31.445155287334501</v>
      </c>
    </row>
    <row r="75" spans="1:6" ht="15.75" x14ac:dyDescent="0.25">
      <c r="A75" s="26" t="s">
        <v>122</v>
      </c>
      <c r="B75" s="20" t="s">
        <v>123</v>
      </c>
      <c r="C75" s="21" t="s">
        <v>17</v>
      </c>
      <c r="D75" s="23"/>
      <c r="E75" s="23">
        <v>25</v>
      </c>
      <c r="F75" s="124"/>
    </row>
    <row r="76" spans="1:6" ht="15.75" x14ac:dyDescent="0.25">
      <c r="A76" s="26" t="s">
        <v>124</v>
      </c>
      <c r="B76" s="37" t="s">
        <v>125</v>
      </c>
      <c r="C76" s="21" t="s">
        <v>17</v>
      </c>
      <c r="D76" s="23"/>
      <c r="E76" s="23">
        <v>540</v>
      </c>
      <c r="F76" s="124"/>
    </row>
    <row r="77" spans="1:6" ht="15.75" x14ac:dyDescent="0.25">
      <c r="A77" s="26" t="s">
        <v>126</v>
      </c>
      <c r="B77" s="20" t="s">
        <v>127</v>
      </c>
      <c r="C77" s="21" t="s">
        <v>17</v>
      </c>
      <c r="D77" s="23"/>
      <c r="E77" s="23">
        <v>189</v>
      </c>
      <c r="F77" s="124"/>
    </row>
    <row r="78" spans="1:6" ht="47.25" x14ac:dyDescent="0.25">
      <c r="A78" s="26" t="s">
        <v>128</v>
      </c>
      <c r="B78" s="47" t="s">
        <v>164</v>
      </c>
      <c r="C78" s="21" t="s">
        <v>17</v>
      </c>
      <c r="D78" s="22"/>
      <c r="E78" s="22">
        <v>12</v>
      </c>
      <c r="F78" s="124"/>
    </row>
    <row r="79" spans="1:6" ht="15.75" x14ac:dyDescent="0.25">
      <c r="A79" s="26" t="s">
        <v>129</v>
      </c>
      <c r="B79" s="47" t="s">
        <v>131</v>
      </c>
      <c r="C79" s="21" t="s">
        <v>17</v>
      </c>
      <c r="D79" s="22"/>
      <c r="E79" s="22">
        <v>40</v>
      </c>
      <c r="F79" s="124"/>
    </row>
    <row r="80" spans="1:6" ht="15.75" x14ac:dyDescent="0.25">
      <c r="A80" s="26" t="s">
        <v>134</v>
      </c>
      <c r="B80" s="48" t="s">
        <v>165</v>
      </c>
      <c r="C80" s="21" t="s">
        <v>17</v>
      </c>
      <c r="D80" s="22"/>
      <c r="E80" s="22">
        <v>187</v>
      </c>
      <c r="F80" s="124"/>
    </row>
    <row r="81" spans="1:6" ht="31.5" x14ac:dyDescent="0.25">
      <c r="A81" s="26" t="s">
        <v>130</v>
      </c>
      <c r="B81" s="48" t="s">
        <v>135</v>
      </c>
      <c r="C81" s="21" t="s">
        <v>17</v>
      </c>
      <c r="D81" s="22"/>
      <c r="E81" s="22">
        <v>70</v>
      </c>
      <c r="F81" s="124"/>
    </row>
    <row r="82" spans="1:6" ht="19.5" customHeight="1" x14ac:dyDescent="0.25">
      <c r="A82" s="26" t="s">
        <v>136</v>
      </c>
      <c r="B82" s="47" t="s">
        <v>40</v>
      </c>
      <c r="C82" s="21" t="s">
        <v>17</v>
      </c>
      <c r="D82" s="22"/>
      <c r="E82" s="22">
        <v>80</v>
      </c>
      <c r="F82" s="124"/>
    </row>
    <row r="83" spans="1:6" ht="31.5" x14ac:dyDescent="0.25">
      <c r="A83" s="26" t="s">
        <v>132</v>
      </c>
      <c r="B83" s="48" t="s">
        <v>137</v>
      </c>
      <c r="C83" s="21" t="s">
        <v>17</v>
      </c>
      <c r="D83" s="22"/>
      <c r="E83" s="22">
        <v>3027</v>
      </c>
      <c r="F83" s="124"/>
    </row>
    <row r="84" spans="1:6" ht="69" customHeight="1" thickBot="1" x14ac:dyDescent="0.3">
      <c r="A84" s="26" t="s">
        <v>133</v>
      </c>
      <c r="B84" s="49" t="s">
        <v>80</v>
      </c>
      <c r="C84" s="50" t="s">
        <v>17</v>
      </c>
      <c r="D84" s="51"/>
      <c r="E84" s="52">
        <v>32</v>
      </c>
      <c r="F84" s="126"/>
    </row>
    <row r="85" spans="1:6" ht="31.5" x14ac:dyDescent="0.25">
      <c r="A85" s="53" t="s">
        <v>138</v>
      </c>
      <c r="B85" s="54" t="s">
        <v>139</v>
      </c>
      <c r="C85" s="55" t="s">
        <v>17</v>
      </c>
      <c r="D85" s="56">
        <f>D55+D15</f>
        <v>207900.69700000001</v>
      </c>
      <c r="E85" s="56">
        <f>E15+E55</f>
        <v>290564.81150323141</v>
      </c>
      <c r="F85" s="127">
        <f>E85/D85*100-100</f>
        <v>39.76134553470564</v>
      </c>
    </row>
    <row r="86" spans="1:6" ht="15.75" x14ac:dyDescent="0.25">
      <c r="A86" s="53" t="s">
        <v>140</v>
      </c>
      <c r="B86" s="54" t="s">
        <v>141</v>
      </c>
      <c r="C86" s="55" t="s">
        <v>17</v>
      </c>
      <c r="D86" s="57">
        <v>22801</v>
      </c>
      <c r="E86" s="57">
        <f>E87-E85</f>
        <v>-76152.811503231409</v>
      </c>
      <c r="F86" s="127">
        <f>E86/D86*100-100</f>
        <v>-433.98891058826985</v>
      </c>
    </row>
    <row r="87" spans="1:6" ht="15.75" x14ac:dyDescent="0.25">
      <c r="A87" s="53" t="s">
        <v>142</v>
      </c>
      <c r="B87" s="54" t="s">
        <v>143</v>
      </c>
      <c r="C87" s="55" t="s">
        <v>17</v>
      </c>
      <c r="D87" s="57">
        <f>D86+D85</f>
        <v>230701.69700000001</v>
      </c>
      <c r="E87" s="57">
        <v>214412</v>
      </c>
      <c r="F87" s="127">
        <f>E87/D87*100-100</f>
        <v>-7.0609350567542748</v>
      </c>
    </row>
    <row r="88" spans="1:6" ht="31.5" x14ac:dyDescent="0.25">
      <c r="A88" s="53" t="s">
        <v>144</v>
      </c>
      <c r="B88" s="54" t="s">
        <v>145</v>
      </c>
      <c r="C88" s="55" t="s">
        <v>146</v>
      </c>
      <c r="D88" s="56">
        <v>87950</v>
      </c>
      <c r="E88" s="56">
        <v>80018</v>
      </c>
      <c r="F88" s="127">
        <f>E88/D88*100-100</f>
        <v>-9.0187606594656131</v>
      </c>
    </row>
    <row r="89" spans="1:6" ht="31.5" x14ac:dyDescent="0.25">
      <c r="A89" s="53" t="s">
        <v>147</v>
      </c>
      <c r="B89" s="54" t="s">
        <v>148</v>
      </c>
      <c r="C89" s="55" t="s">
        <v>149</v>
      </c>
      <c r="D89" s="57"/>
      <c r="E89" s="57"/>
      <c r="F89" s="127"/>
    </row>
    <row r="90" spans="1:6" ht="32.25" thickBot="1" x14ac:dyDescent="0.3">
      <c r="A90" s="58" t="s">
        <v>150</v>
      </c>
      <c r="B90" s="59" t="s">
        <v>151</v>
      </c>
      <c r="C90" s="60" t="s">
        <v>152</v>
      </c>
      <c r="D90" s="61">
        <f>D87/D88*1000</f>
        <v>2623.100591245026</v>
      </c>
      <c r="E90" s="61">
        <f>E85/E88*1000</f>
        <v>3631.2431140897224</v>
      </c>
      <c r="F90" s="128">
        <f>E90/D90*100-100</f>
        <v>38.433239129658887</v>
      </c>
    </row>
    <row r="91" spans="1:6" ht="15.75" x14ac:dyDescent="0.25">
      <c r="A91" s="62"/>
      <c r="B91" s="63" t="s">
        <v>153</v>
      </c>
      <c r="C91" s="64"/>
      <c r="D91" s="65"/>
      <c r="E91" s="65"/>
      <c r="F91" s="129"/>
    </row>
    <row r="92" spans="1:6" ht="31.5" x14ac:dyDescent="0.25">
      <c r="A92" s="66"/>
      <c r="B92" s="67" t="s">
        <v>154</v>
      </c>
      <c r="C92" s="55"/>
      <c r="D92" s="68">
        <f>D94+D95</f>
        <v>39</v>
      </c>
      <c r="E92" s="68">
        <f>E94+E95</f>
        <v>39</v>
      </c>
      <c r="F92" s="127">
        <f>E92/D92*100-100</f>
        <v>0</v>
      </c>
    </row>
    <row r="93" spans="1:6" ht="15.75" x14ac:dyDescent="0.25">
      <c r="A93" s="69"/>
      <c r="B93" s="67" t="s">
        <v>155</v>
      </c>
      <c r="C93" s="70"/>
      <c r="D93" s="71"/>
      <c r="E93" s="71"/>
      <c r="F93" s="130"/>
    </row>
    <row r="94" spans="1:6" ht="15.75" x14ac:dyDescent="0.25">
      <c r="A94" s="69"/>
      <c r="B94" s="72" t="s">
        <v>156</v>
      </c>
      <c r="C94" s="70"/>
      <c r="D94" s="71">
        <v>34</v>
      </c>
      <c r="E94" s="71">
        <v>34</v>
      </c>
      <c r="F94" s="130">
        <f>E94/D94*100-100</f>
        <v>0</v>
      </c>
    </row>
    <row r="95" spans="1:6" ht="15.75" x14ac:dyDescent="0.25">
      <c r="A95" s="69"/>
      <c r="B95" s="72" t="s">
        <v>157</v>
      </c>
      <c r="C95" s="70"/>
      <c r="D95" s="71">
        <v>5</v>
      </c>
      <c r="E95" s="71">
        <v>5</v>
      </c>
      <c r="F95" s="130">
        <f>E95/D95*100-100</f>
        <v>0</v>
      </c>
    </row>
    <row r="96" spans="1:6" ht="31.5" x14ac:dyDescent="0.25">
      <c r="A96" s="66"/>
      <c r="B96" s="67" t="s">
        <v>158</v>
      </c>
      <c r="C96" s="55"/>
      <c r="D96" s="68">
        <f>(D23+D57)/D92/12*1000</f>
        <v>55811.965811965812</v>
      </c>
      <c r="E96" s="68">
        <f>(E23+E57)/E92/12*1000</f>
        <v>80809.829059829062</v>
      </c>
      <c r="F96" s="127">
        <f>E96/D96*100-100</f>
        <v>44.789433384379805</v>
      </c>
    </row>
    <row r="97" spans="1:6" ht="15.75" x14ac:dyDescent="0.25">
      <c r="A97" s="66"/>
      <c r="B97" s="67" t="s">
        <v>155</v>
      </c>
      <c r="C97" s="55"/>
      <c r="D97" s="68"/>
      <c r="E97" s="68"/>
      <c r="F97" s="127"/>
    </row>
    <row r="98" spans="1:6" ht="15.75" x14ac:dyDescent="0.25">
      <c r="A98" s="69"/>
      <c r="B98" s="72" t="s">
        <v>159</v>
      </c>
      <c r="C98" s="73"/>
      <c r="D98" s="74">
        <f>D23/D94/12*1000</f>
        <v>50742.647058823532</v>
      </c>
      <c r="E98" s="74">
        <f>E23/E94/12*1000</f>
        <v>70274.509803921566</v>
      </c>
      <c r="F98" s="131">
        <f>E98/D98*100-100</f>
        <v>38.492005989470101</v>
      </c>
    </row>
    <row r="99" spans="1:6" ht="16.5" thickBot="1" x14ac:dyDescent="0.3">
      <c r="A99" s="75"/>
      <c r="B99" s="76" t="s">
        <v>160</v>
      </c>
      <c r="C99" s="77"/>
      <c r="D99" s="78">
        <f>D57/D95/12*1000</f>
        <v>90283.333333333343</v>
      </c>
      <c r="E99" s="78">
        <f>E57/E95/12*1000</f>
        <v>152450.00000000003</v>
      </c>
      <c r="F99" s="132">
        <f>E99/D99*100-100</f>
        <v>68.857301089163741</v>
      </c>
    </row>
    <row r="100" spans="1:6" x14ac:dyDescent="0.25">
      <c r="A100" s="3"/>
      <c r="B100" s="3"/>
      <c r="C100" s="3"/>
      <c r="D100" s="4"/>
      <c r="E100" s="4"/>
      <c r="F100" s="4"/>
    </row>
    <row r="101" spans="1:6" ht="15.75" x14ac:dyDescent="0.25">
      <c r="A101" s="3"/>
      <c r="B101" s="79"/>
      <c r="C101" s="79"/>
      <c r="D101" s="80"/>
      <c r="E101" s="81"/>
      <c r="F101" s="4"/>
    </row>
    <row r="102" spans="1:6" x14ac:dyDescent="0.25">
      <c r="A102" s="3"/>
      <c r="B102" s="3"/>
      <c r="C102" s="3"/>
      <c r="D102" s="4"/>
      <c r="E102" s="4"/>
      <c r="F102" s="4"/>
    </row>
    <row r="103" spans="1:6" ht="15.75" x14ac:dyDescent="0.25">
      <c r="A103" s="3"/>
      <c r="B103" s="79"/>
      <c r="C103" s="79"/>
      <c r="D103" s="80"/>
      <c r="E103" s="81"/>
      <c r="F103" s="4"/>
    </row>
    <row r="104" spans="1:6" x14ac:dyDescent="0.25">
      <c r="A104" s="3"/>
      <c r="B104" s="3"/>
      <c r="C104" s="3"/>
      <c r="D104" s="4"/>
      <c r="E104" s="4"/>
      <c r="F104" s="82"/>
    </row>
    <row r="105" spans="1:6" ht="15.75" x14ac:dyDescent="0.25">
      <c r="A105" s="3"/>
      <c r="B105" s="79"/>
      <c r="C105" s="79"/>
      <c r="D105" s="80"/>
      <c r="E105" s="81"/>
      <c r="F105" s="82"/>
    </row>
  </sheetData>
  <mergeCells count="4">
    <mergeCell ref="A2:F2"/>
    <mergeCell ref="A3:F3"/>
    <mergeCell ref="A4:F4"/>
    <mergeCell ref="A5:F5"/>
  </mergeCells>
  <hyperlinks>
    <hyperlink ref="B59" r:id="rId1" display="jl:1039541.33 "/>
    <hyperlink ref="B76" r:id="rId2" display="jl:1039541.33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abSelected="1" topLeftCell="A53" workbookViewId="0">
      <selection activeCell="L37" sqref="L37"/>
    </sheetView>
  </sheetViews>
  <sheetFormatPr defaultRowHeight="15" x14ac:dyDescent="0.25"/>
  <cols>
    <col min="1" max="1" width="41.28515625" customWidth="1"/>
    <col min="6" max="6" width="6.42578125" customWidth="1"/>
  </cols>
  <sheetData>
    <row r="1" spans="1:6" x14ac:dyDescent="0.25">
      <c r="A1" s="83"/>
      <c r="B1" s="154" t="s">
        <v>166</v>
      </c>
      <c r="C1" s="154"/>
      <c r="D1" s="154"/>
      <c r="E1" s="154"/>
      <c r="F1" s="154"/>
    </row>
    <row r="2" spans="1:6" x14ac:dyDescent="0.25">
      <c r="A2" s="83"/>
      <c r="B2" s="154"/>
      <c r="C2" s="154"/>
      <c r="D2" s="154"/>
      <c r="E2" s="154"/>
      <c r="F2" s="154"/>
    </row>
    <row r="3" spans="1:6" x14ac:dyDescent="0.25">
      <c r="A3" s="83"/>
      <c r="B3" s="154"/>
      <c r="C3" s="154"/>
      <c r="D3" s="154"/>
      <c r="E3" s="154"/>
      <c r="F3" s="154"/>
    </row>
    <row r="4" spans="1:6" x14ac:dyDescent="0.25">
      <c r="A4" s="83"/>
      <c r="B4" s="154"/>
      <c r="C4" s="154"/>
      <c r="D4" s="154"/>
      <c r="E4" s="154"/>
      <c r="F4" s="154"/>
    </row>
    <row r="5" spans="1:6" x14ac:dyDescent="0.25">
      <c r="A5" s="83"/>
      <c r="B5" s="83"/>
      <c r="C5" s="83"/>
      <c r="D5" s="83"/>
      <c r="E5" s="83"/>
      <c r="F5" s="83"/>
    </row>
    <row r="6" spans="1:6" x14ac:dyDescent="0.25">
      <c r="A6" s="84" t="s">
        <v>167</v>
      </c>
      <c r="B6" s="83"/>
      <c r="C6" s="83"/>
      <c r="D6" s="83"/>
      <c r="E6" s="83"/>
      <c r="F6" s="83"/>
    </row>
    <row r="7" spans="1:6" x14ac:dyDescent="0.25">
      <c r="A7" s="135" t="s">
        <v>168</v>
      </c>
      <c r="B7" s="135"/>
      <c r="C7" s="135"/>
      <c r="D7" s="135"/>
      <c r="E7" s="135"/>
      <c r="F7" s="135"/>
    </row>
    <row r="8" spans="1:6" x14ac:dyDescent="0.25">
      <c r="A8" s="83"/>
      <c r="B8" s="83"/>
      <c r="C8" s="83"/>
      <c r="D8" s="83"/>
      <c r="E8" s="83"/>
      <c r="F8" s="83"/>
    </row>
    <row r="9" spans="1:6" x14ac:dyDescent="0.25">
      <c r="A9" s="155" t="s">
        <v>169</v>
      </c>
      <c r="B9" s="155"/>
      <c r="C9" s="155"/>
      <c r="D9" s="155"/>
      <c r="E9" s="155"/>
      <c r="F9" s="155"/>
    </row>
    <row r="10" spans="1:6" x14ac:dyDescent="0.25">
      <c r="A10" s="156" t="s">
        <v>170</v>
      </c>
      <c r="B10" s="156"/>
      <c r="C10" s="156"/>
      <c r="D10" s="156"/>
      <c r="E10" s="156"/>
      <c r="F10" s="156"/>
    </row>
    <row r="11" spans="1:6" ht="15.75" thickBot="1" x14ac:dyDescent="0.3">
      <c r="A11" s="83"/>
      <c r="B11" s="83"/>
      <c r="C11" s="83"/>
      <c r="D11" s="157" t="s">
        <v>171</v>
      </c>
      <c r="E11" s="157"/>
      <c r="F11" s="157"/>
    </row>
    <row r="12" spans="1:6" ht="29.25" customHeight="1" x14ac:dyDescent="0.25">
      <c r="A12" s="94" t="s">
        <v>172</v>
      </c>
      <c r="B12" s="142" t="s">
        <v>265</v>
      </c>
      <c r="C12" s="142"/>
      <c r="D12" s="142" t="s">
        <v>264</v>
      </c>
      <c r="E12" s="142"/>
      <c r="F12" s="142"/>
    </row>
    <row r="13" spans="1:6" x14ac:dyDescent="0.25">
      <c r="A13" s="95">
        <v>1</v>
      </c>
      <c r="B13" s="139">
        <v>2</v>
      </c>
      <c r="C13" s="139"/>
      <c r="D13" s="139">
        <v>3</v>
      </c>
      <c r="E13" s="139"/>
      <c r="F13" s="139"/>
    </row>
    <row r="14" spans="1:6" ht="15" customHeight="1" x14ac:dyDescent="0.25">
      <c r="A14" s="96" t="s">
        <v>175</v>
      </c>
      <c r="B14" s="148">
        <v>10</v>
      </c>
      <c r="C14" s="148"/>
      <c r="D14" s="147">
        <v>4414768451.0100002</v>
      </c>
      <c r="E14" s="147"/>
      <c r="F14" s="147"/>
    </row>
    <row r="15" spans="1:6" ht="15" customHeight="1" x14ac:dyDescent="0.25">
      <c r="A15" s="97" t="s">
        <v>176</v>
      </c>
      <c r="B15" s="148">
        <v>11</v>
      </c>
      <c r="C15" s="148"/>
      <c r="D15" s="151">
        <v>3345912664.2800002</v>
      </c>
      <c r="E15" s="151"/>
      <c r="F15" s="151"/>
    </row>
    <row r="16" spans="1:6" ht="15" customHeight="1" x14ac:dyDescent="0.25">
      <c r="A16" s="96" t="s">
        <v>177</v>
      </c>
      <c r="B16" s="149">
        <v>12</v>
      </c>
      <c r="C16" s="149"/>
      <c r="D16" s="153">
        <v>1068855786.73</v>
      </c>
      <c r="E16" s="153"/>
      <c r="F16" s="153"/>
    </row>
    <row r="17" spans="1:6" ht="15" customHeight="1" x14ac:dyDescent="0.25">
      <c r="A17" s="97" t="s">
        <v>178</v>
      </c>
      <c r="B17" s="148">
        <v>13</v>
      </c>
      <c r="C17" s="148"/>
      <c r="D17" s="144" t="s">
        <v>179</v>
      </c>
      <c r="E17" s="144"/>
      <c r="F17" s="144"/>
    </row>
    <row r="18" spans="1:6" ht="15" customHeight="1" x14ac:dyDescent="0.25">
      <c r="A18" s="96" t="s">
        <v>180</v>
      </c>
      <c r="B18" s="148">
        <v>14</v>
      </c>
      <c r="C18" s="148"/>
      <c r="D18" s="147">
        <v>1070470377.46</v>
      </c>
      <c r="E18" s="147"/>
      <c r="F18" s="147"/>
    </row>
    <row r="19" spans="1:6" ht="15" customHeight="1" x14ac:dyDescent="0.25">
      <c r="A19" s="98" t="s">
        <v>103</v>
      </c>
      <c r="B19" s="148">
        <v>15</v>
      </c>
      <c r="C19" s="148"/>
      <c r="D19" s="151">
        <v>817438807.49000001</v>
      </c>
      <c r="E19" s="151"/>
      <c r="F19" s="151"/>
    </row>
    <row r="20" spans="1:6" ht="15" customHeight="1" x14ac:dyDescent="0.25">
      <c r="A20" s="98" t="s">
        <v>181</v>
      </c>
      <c r="B20" s="152">
        <v>16</v>
      </c>
      <c r="C20" s="152"/>
      <c r="D20" s="147">
        <v>270796585.63999999</v>
      </c>
      <c r="E20" s="147"/>
      <c r="F20" s="147"/>
    </row>
    <row r="21" spans="1:6" ht="24.75" x14ac:dyDescent="0.25">
      <c r="A21" s="98" t="s">
        <v>182</v>
      </c>
      <c r="B21" s="149">
        <v>20</v>
      </c>
      <c r="C21" s="149"/>
      <c r="D21" s="150">
        <v>-548256812.58000004</v>
      </c>
      <c r="E21" s="150"/>
      <c r="F21" s="150"/>
    </row>
    <row r="22" spans="1:6" ht="15" customHeight="1" x14ac:dyDescent="0.25">
      <c r="A22" s="96" t="s">
        <v>183</v>
      </c>
      <c r="B22" s="148">
        <v>21</v>
      </c>
      <c r="C22" s="148"/>
      <c r="D22" s="147">
        <v>364701584</v>
      </c>
      <c r="E22" s="147"/>
      <c r="F22" s="147"/>
    </row>
    <row r="23" spans="1:6" ht="15" customHeight="1" x14ac:dyDescent="0.25">
      <c r="A23" s="96" t="s">
        <v>184</v>
      </c>
      <c r="B23" s="148">
        <v>22</v>
      </c>
      <c r="C23" s="148"/>
      <c r="D23" s="147">
        <v>166073651.59999999</v>
      </c>
      <c r="E23" s="147"/>
      <c r="F23" s="147"/>
    </row>
    <row r="24" spans="1:6" ht="48" x14ac:dyDescent="0.25">
      <c r="A24" s="96" t="s">
        <v>185</v>
      </c>
      <c r="B24" s="148">
        <v>23</v>
      </c>
      <c r="C24" s="148"/>
      <c r="D24" s="144" t="s">
        <v>179</v>
      </c>
      <c r="E24" s="144"/>
      <c r="F24" s="144"/>
    </row>
    <row r="25" spans="1:6" ht="15" customHeight="1" x14ac:dyDescent="0.25">
      <c r="A25" s="96" t="s">
        <v>186</v>
      </c>
      <c r="B25" s="148">
        <v>24</v>
      </c>
      <c r="C25" s="148"/>
      <c r="D25" s="147">
        <v>78217312.969999999</v>
      </c>
      <c r="E25" s="147"/>
      <c r="F25" s="147"/>
    </row>
    <row r="26" spans="1:6" ht="15" customHeight="1" x14ac:dyDescent="0.25">
      <c r="A26" s="96" t="s">
        <v>187</v>
      </c>
      <c r="B26" s="148">
        <v>25</v>
      </c>
      <c r="C26" s="148"/>
      <c r="D26" s="144" t="s">
        <v>179</v>
      </c>
      <c r="E26" s="144"/>
      <c r="F26" s="144"/>
    </row>
    <row r="27" spans="1:6" ht="24" x14ac:dyDescent="0.25">
      <c r="A27" s="96" t="s">
        <v>188</v>
      </c>
      <c r="B27" s="138">
        <v>100</v>
      </c>
      <c r="C27" s="138"/>
      <c r="D27" s="146">
        <v>-271411567.20999998</v>
      </c>
      <c r="E27" s="146"/>
      <c r="F27" s="146"/>
    </row>
    <row r="28" spans="1:6" ht="15" customHeight="1" x14ac:dyDescent="0.25">
      <c r="A28" s="96" t="s">
        <v>189</v>
      </c>
      <c r="B28" s="143">
        <v>101</v>
      </c>
      <c r="C28" s="143"/>
      <c r="D28" s="147">
        <v>58517224</v>
      </c>
      <c r="E28" s="147"/>
      <c r="F28" s="147"/>
    </row>
    <row r="29" spans="1:6" ht="36" x14ac:dyDescent="0.25">
      <c r="A29" s="96" t="s">
        <v>190</v>
      </c>
      <c r="B29" s="138">
        <v>200</v>
      </c>
      <c r="C29" s="138"/>
      <c r="D29" s="141">
        <v>-329928791.20999998</v>
      </c>
      <c r="E29" s="141"/>
      <c r="F29" s="141"/>
    </row>
    <row r="30" spans="1:6" ht="24" x14ac:dyDescent="0.25">
      <c r="A30" s="96" t="s">
        <v>191</v>
      </c>
      <c r="B30" s="143">
        <v>201</v>
      </c>
      <c r="C30" s="143"/>
      <c r="D30" s="144" t="s">
        <v>179</v>
      </c>
      <c r="E30" s="144"/>
      <c r="F30" s="144"/>
    </row>
    <row r="31" spans="1:6" ht="24" x14ac:dyDescent="0.25">
      <c r="A31" s="96" t="s">
        <v>192</v>
      </c>
      <c r="B31" s="138">
        <v>300</v>
      </c>
      <c r="C31" s="138"/>
      <c r="D31" s="141">
        <v>-329928791.20999998</v>
      </c>
      <c r="E31" s="141"/>
      <c r="F31" s="141"/>
    </row>
    <row r="32" spans="1:6" ht="15" customHeight="1" x14ac:dyDescent="0.25">
      <c r="A32" s="96" t="s">
        <v>193</v>
      </c>
      <c r="B32" s="85"/>
      <c r="C32" s="86"/>
      <c r="D32" s="144" t="s">
        <v>179</v>
      </c>
      <c r="E32" s="144"/>
      <c r="F32" s="144"/>
    </row>
    <row r="33" spans="1:6" ht="15" customHeight="1" x14ac:dyDescent="0.25">
      <c r="A33" s="96" t="s">
        <v>194</v>
      </c>
      <c r="B33" s="85"/>
      <c r="C33" s="86"/>
      <c r="D33" s="144" t="s">
        <v>179</v>
      </c>
      <c r="E33" s="144"/>
      <c r="F33" s="144"/>
    </row>
    <row r="34" spans="1:6" ht="24" x14ac:dyDescent="0.25">
      <c r="A34" s="96" t="s">
        <v>195</v>
      </c>
      <c r="B34" s="138">
        <v>400</v>
      </c>
      <c r="C34" s="138"/>
      <c r="D34" s="145">
        <v>0</v>
      </c>
      <c r="E34" s="145"/>
      <c r="F34" s="145"/>
    </row>
    <row r="35" spans="1:6" ht="15" customHeight="1" x14ac:dyDescent="0.25">
      <c r="A35" s="96" t="s">
        <v>155</v>
      </c>
      <c r="B35" s="85"/>
      <c r="C35" s="86"/>
      <c r="D35" s="87"/>
      <c r="E35" s="88"/>
      <c r="F35" s="89"/>
    </row>
    <row r="36" spans="1:6" ht="15" customHeight="1" x14ac:dyDescent="0.25">
      <c r="A36" s="96" t="s">
        <v>196</v>
      </c>
      <c r="B36" s="143">
        <v>410</v>
      </c>
      <c r="C36" s="143"/>
      <c r="D36" s="144" t="s">
        <v>179</v>
      </c>
      <c r="E36" s="144"/>
      <c r="F36" s="144"/>
    </row>
    <row r="37" spans="1:6" ht="24" x14ac:dyDescent="0.25">
      <c r="A37" s="96" t="s">
        <v>197</v>
      </c>
      <c r="B37" s="143">
        <v>411</v>
      </c>
      <c r="C37" s="143"/>
      <c r="D37" s="144" t="s">
        <v>179</v>
      </c>
      <c r="E37" s="144"/>
      <c r="F37" s="144"/>
    </row>
    <row r="38" spans="1:6" ht="48" x14ac:dyDescent="0.25">
      <c r="A38" s="96" t="s">
        <v>198</v>
      </c>
      <c r="B38" s="143">
        <v>412</v>
      </c>
      <c r="C38" s="143"/>
      <c r="D38" s="144" t="s">
        <v>179</v>
      </c>
      <c r="E38" s="144"/>
      <c r="F38" s="144"/>
    </row>
    <row r="39" spans="1:6" ht="24" x14ac:dyDescent="0.25">
      <c r="A39" s="96" t="s">
        <v>199</v>
      </c>
      <c r="B39" s="143">
        <v>413</v>
      </c>
      <c r="C39" s="143"/>
      <c r="D39" s="144" t="s">
        <v>179</v>
      </c>
      <c r="E39" s="144"/>
      <c r="F39" s="144"/>
    </row>
    <row r="40" spans="1:6" ht="36" x14ac:dyDescent="0.25">
      <c r="A40" s="96" t="s">
        <v>200</v>
      </c>
      <c r="B40" s="143">
        <v>414</v>
      </c>
      <c r="C40" s="143"/>
      <c r="D40" s="144" t="s">
        <v>179</v>
      </c>
      <c r="E40" s="144"/>
      <c r="F40" s="144"/>
    </row>
    <row r="41" spans="1:6" x14ac:dyDescent="0.25">
      <c r="A41" s="96" t="s">
        <v>201</v>
      </c>
      <c r="B41" s="143">
        <v>415</v>
      </c>
      <c r="C41" s="143"/>
      <c r="D41" s="144" t="s">
        <v>179</v>
      </c>
      <c r="E41" s="144"/>
      <c r="F41" s="144"/>
    </row>
    <row r="42" spans="1:6" ht="24" x14ac:dyDescent="0.25">
      <c r="A42" s="96" t="s">
        <v>202</v>
      </c>
      <c r="B42" s="143">
        <v>416</v>
      </c>
      <c r="C42" s="143"/>
      <c r="D42" s="144" t="s">
        <v>179</v>
      </c>
      <c r="E42" s="144"/>
      <c r="F42" s="144"/>
    </row>
    <row r="43" spans="1:6" ht="24" x14ac:dyDescent="0.25">
      <c r="A43" s="96" t="s">
        <v>203</v>
      </c>
      <c r="B43" s="143">
        <v>417</v>
      </c>
      <c r="C43" s="143"/>
      <c r="D43" s="137">
        <v>0</v>
      </c>
      <c r="E43" s="137"/>
      <c r="F43" s="137"/>
    </row>
    <row r="44" spans="1:6" ht="24" x14ac:dyDescent="0.25">
      <c r="A44" s="96" t="s">
        <v>204</v>
      </c>
      <c r="B44" s="143">
        <v>418</v>
      </c>
      <c r="C44" s="143"/>
      <c r="D44" s="137">
        <v>0</v>
      </c>
      <c r="E44" s="137"/>
      <c r="F44" s="137"/>
    </row>
    <row r="45" spans="1:6" ht="24" x14ac:dyDescent="0.25">
      <c r="A45" s="96" t="s">
        <v>205</v>
      </c>
      <c r="B45" s="143">
        <v>419</v>
      </c>
      <c r="C45" s="143"/>
      <c r="D45" s="137">
        <v>0</v>
      </c>
      <c r="E45" s="137"/>
      <c r="F45" s="137"/>
    </row>
    <row r="46" spans="1:6" ht="24" x14ac:dyDescent="0.25">
      <c r="A46" s="96" t="s">
        <v>206</v>
      </c>
      <c r="B46" s="143">
        <v>420</v>
      </c>
      <c r="C46" s="143"/>
      <c r="D46" s="137">
        <v>0</v>
      </c>
      <c r="E46" s="137"/>
      <c r="F46" s="137"/>
    </row>
    <row r="47" spans="1:6" ht="24" x14ac:dyDescent="0.25">
      <c r="A47" s="96" t="s">
        <v>207</v>
      </c>
      <c r="B47" s="138">
        <v>500</v>
      </c>
      <c r="C47" s="138"/>
      <c r="D47" s="141">
        <v>-329928791.20999998</v>
      </c>
      <c r="E47" s="141"/>
      <c r="F47" s="141"/>
    </row>
    <row r="48" spans="1:6" ht="15.75" thickBot="1" x14ac:dyDescent="0.3">
      <c r="A48" s="83"/>
      <c r="B48" s="83"/>
      <c r="C48" s="83"/>
      <c r="D48" s="83"/>
      <c r="E48" s="83"/>
      <c r="F48" s="83"/>
    </row>
    <row r="49" spans="1:6" ht="15" customHeight="1" x14ac:dyDescent="0.25">
      <c r="A49" s="94" t="s">
        <v>172</v>
      </c>
      <c r="B49" s="142" t="s">
        <v>173</v>
      </c>
      <c r="C49" s="142"/>
      <c r="D49" s="142" t="s">
        <v>174</v>
      </c>
      <c r="E49" s="142"/>
      <c r="F49" s="142"/>
    </row>
    <row r="50" spans="1:6" x14ac:dyDescent="0.25">
      <c r="A50" s="95">
        <v>1</v>
      </c>
      <c r="B50" s="139">
        <v>2</v>
      </c>
      <c r="C50" s="139"/>
      <c r="D50" s="139">
        <v>3</v>
      </c>
      <c r="E50" s="139"/>
      <c r="F50" s="139"/>
    </row>
    <row r="51" spans="1:6" ht="15" customHeight="1" x14ac:dyDescent="0.25">
      <c r="A51" s="96" t="s">
        <v>208</v>
      </c>
      <c r="B51" s="90"/>
      <c r="C51" s="91"/>
      <c r="D51" s="140">
        <v>0</v>
      </c>
      <c r="E51" s="140"/>
      <c r="F51" s="140"/>
    </row>
    <row r="52" spans="1:6" ht="15" customHeight="1" x14ac:dyDescent="0.25">
      <c r="A52" s="96" t="s">
        <v>193</v>
      </c>
      <c r="B52" s="85"/>
      <c r="C52" s="86"/>
      <c r="D52" s="137">
        <v>0</v>
      </c>
      <c r="E52" s="137"/>
      <c r="F52" s="137"/>
    </row>
    <row r="53" spans="1:6" ht="15" customHeight="1" x14ac:dyDescent="0.25">
      <c r="A53" s="96" t="s">
        <v>209</v>
      </c>
      <c r="B53" s="90"/>
      <c r="C53" s="91"/>
      <c r="D53" s="137">
        <v>0</v>
      </c>
      <c r="E53" s="137"/>
      <c r="F53" s="137"/>
    </row>
    <row r="54" spans="1:6" ht="15" customHeight="1" x14ac:dyDescent="0.25">
      <c r="A54" s="96" t="s">
        <v>210</v>
      </c>
      <c r="B54" s="138">
        <v>600</v>
      </c>
      <c r="C54" s="138"/>
      <c r="D54" s="137">
        <v>0</v>
      </c>
      <c r="E54" s="137"/>
      <c r="F54" s="137"/>
    </row>
    <row r="55" spans="1:6" ht="15" customHeight="1" x14ac:dyDescent="0.25">
      <c r="A55" s="98" t="s">
        <v>211</v>
      </c>
      <c r="B55" s="85"/>
      <c r="C55" s="86"/>
      <c r="D55" s="137">
        <v>0</v>
      </c>
      <c r="E55" s="137"/>
      <c r="F55" s="137"/>
    </row>
    <row r="56" spans="1:6" ht="15" customHeight="1" x14ac:dyDescent="0.25">
      <c r="A56" s="98" t="s">
        <v>212</v>
      </c>
      <c r="B56" s="85"/>
      <c r="C56" s="86"/>
      <c r="D56" s="137">
        <v>0</v>
      </c>
      <c r="E56" s="137"/>
      <c r="F56" s="137"/>
    </row>
    <row r="57" spans="1:6" ht="15" customHeight="1" x14ac:dyDescent="0.25">
      <c r="A57" s="98" t="s">
        <v>213</v>
      </c>
      <c r="B57" s="85"/>
      <c r="C57" s="86"/>
      <c r="D57" s="137">
        <v>0</v>
      </c>
      <c r="E57" s="137"/>
      <c r="F57" s="137"/>
    </row>
    <row r="58" spans="1:6" ht="15" customHeight="1" x14ac:dyDescent="0.25">
      <c r="A58" s="98" t="s">
        <v>214</v>
      </c>
      <c r="B58" s="85"/>
      <c r="C58" s="86"/>
      <c r="D58" s="137">
        <v>0</v>
      </c>
      <c r="E58" s="137"/>
      <c r="F58" s="137"/>
    </row>
    <row r="59" spans="1:6" ht="15" customHeight="1" x14ac:dyDescent="0.25">
      <c r="A59" s="98" t="s">
        <v>212</v>
      </c>
      <c r="B59" s="85"/>
      <c r="C59" s="86"/>
      <c r="D59" s="137">
        <v>0</v>
      </c>
      <c r="E59" s="137"/>
      <c r="F59" s="137"/>
    </row>
    <row r="60" spans="1:6" ht="15.75" customHeight="1" thickBot="1" x14ac:dyDescent="0.3">
      <c r="A60" s="99" t="s">
        <v>213</v>
      </c>
      <c r="B60" s="92"/>
      <c r="C60" s="93"/>
      <c r="D60" s="136">
        <v>0</v>
      </c>
      <c r="E60" s="136"/>
      <c r="F60" s="136"/>
    </row>
    <row r="61" spans="1:6" x14ac:dyDescent="0.25">
      <c r="A61" s="83"/>
      <c r="B61" s="83"/>
      <c r="C61" s="83"/>
      <c r="D61" s="83"/>
      <c r="E61" s="83"/>
      <c r="F61" s="83"/>
    </row>
    <row r="62" spans="1:6" x14ac:dyDescent="0.25">
      <c r="A62" s="83"/>
      <c r="B62" s="83"/>
      <c r="C62" s="83"/>
      <c r="D62" s="83"/>
      <c r="E62" s="83"/>
      <c r="F62" s="83"/>
    </row>
    <row r="63" spans="1:6" ht="15" customHeight="1" x14ac:dyDescent="0.25">
      <c r="A63" s="101"/>
      <c r="B63" s="134"/>
      <c r="C63" s="134"/>
      <c r="D63" s="134"/>
      <c r="E63" s="100"/>
      <c r="F63" s="100"/>
    </row>
    <row r="64" spans="1:6" x14ac:dyDescent="0.25">
      <c r="A64" s="100"/>
      <c r="B64" s="100"/>
      <c r="C64" s="100"/>
      <c r="D64" s="100"/>
      <c r="E64" s="100"/>
      <c r="F64" s="100"/>
    </row>
    <row r="65" spans="1:6" x14ac:dyDescent="0.25">
      <c r="A65" s="100"/>
      <c r="B65" s="100"/>
      <c r="C65" s="100"/>
      <c r="D65" s="100"/>
      <c r="E65" s="100"/>
      <c r="F65" s="100"/>
    </row>
    <row r="66" spans="1:6" x14ac:dyDescent="0.25">
      <c r="A66" s="100"/>
      <c r="B66" s="100"/>
      <c r="C66" s="100"/>
      <c r="D66" s="100"/>
      <c r="E66" s="100"/>
      <c r="F66" s="100"/>
    </row>
    <row r="67" spans="1:6" ht="15" customHeight="1" x14ac:dyDescent="0.25">
      <c r="A67" s="101"/>
      <c r="B67" s="134"/>
      <c r="C67" s="134"/>
      <c r="D67" s="134"/>
      <c r="E67" s="100"/>
      <c r="F67" s="100"/>
    </row>
    <row r="68" spans="1:6" x14ac:dyDescent="0.25">
      <c r="A68" s="100"/>
      <c r="B68" s="100"/>
      <c r="C68" s="100"/>
      <c r="D68" s="100"/>
      <c r="E68" s="100"/>
      <c r="F68" s="100"/>
    </row>
    <row r="69" spans="1:6" x14ac:dyDescent="0.25">
      <c r="A69" s="100"/>
      <c r="B69" s="100"/>
      <c r="C69" s="100"/>
      <c r="D69" s="100"/>
      <c r="E69" s="100"/>
      <c r="F69" s="100"/>
    </row>
    <row r="70" spans="1:6" x14ac:dyDescent="0.25">
      <c r="A70" s="100"/>
      <c r="B70" s="100"/>
      <c r="C70" s="100"/>
      <c r="D70" s="100"/>
      <c r="E70" s="100"/>
      <c r="F70" s="100"/>
    </row>
    <row r="71" spans="1:6" x14ac:dyDescent="0.25">
      <c r="A71" s="100"/>
      <c r="B71" s="100"/>
      <c r="C71" s="100"/>
      <c r="D71" s="100"/>
      <c r="E71" s="100"/>
      <c r="F71" s="100"/>
    </row>
    <row r="72" spans="1:6" x14ac:dyDescent="0.25">
      <c r="A72" s="100"/>
      <c r="B72" s="100"/>
      <c r="C72" s="100"/>
      <c r="D72" s="100"/>
      <c r="E72" s="100"/>
      <c r="F72" s="100"/>
    </row>
    <row r="73" spans="1:6" x14ac:dyDescent="0.25">
      <c r="A73" s="100"/>
      <c r="B73" s="100"/>
      <c r="C73" s="100"/>
      <c r="D73" s="100"/>
      <c r="E73" s="100"/>
      <c r="F73" s="100"/>
    </row>
    <row r="74" spans="1:6" x14ac:dyDescent="0.25">
      <c r="A74" s="100"/>
      <c r="B74" s="100"/>
      <c r="C74" s="100"/>
      <c r="D74" s="100"/>
      <c r="E74" s="100"/>
      <c r="F74" s="100"/>
    </row>
    <row r="75" spans="1:6" x14ac:dyDescent="0.25">
      <c r="A75" s="100"/>
      <c r="B75" s="100"/>
      <c r="C75" s="100"/>
      <c r="D75" s="100"/>
      <c r="E75" s="100"/>
      <c r="F75" s="100"/>
    </row>
    <row r="76" spans="1:6" x14ac:dyDescent="0.25">
      <c r="A76" s="100"/>
      <c r="B76" s="100"/>
      <c r="C76" s="100"/>
      <c r="D76" s="100"/>
      <c r="E76" s="100"/>
      <c r="F76" s="100"/>
    </row>
    <row r="77" spans="1:6" x14ac:dyDescent="0.25">
      <c r="A77" s="100"/>
      <c r="B77" s="100"/>
      <c r="C77" s="100"/>
      <c r="D77" s="100"/>
      <c r="E77" s="100"/>
      <c r="F77" s="100"/>
    </row>
    <row r="78" spans="1:6" x14ac:dyDescent="0.25">
      <c r="A78" s="100"/>
      <c r="B78" s="100"/>
      <c r="C78" s="100"/>
      <c r="D78" s="100"/>
      <c r="E78" s="100"/>
      <c r="F78" s="100"/>
    </row>
  </sheetData>
  <mergeCells count="90">
    <mergeCell ref="B1:F4"/>
    <mergeCell ref="A9:F9"/>
    <mergeCell ref="A10:F10"/>
    <mergeCell ref="D11:F11"/>
    <mergeCell ref="B12:C12"/>
    <mergeCell ref="D12:F12"/>
    <mergeCell ref="B15:C15"/>
    <mergeCell ref="D15:F15"/>
    <mergeCell ref="B16:C16"/>
    <mergeCell ref="D16:F16"/>
    <mergeCell ref="B13:C13"/>
    <mergeCell ref="D13:F13"/>
    <mergeCell ref="B14:C14"/>
    <mergeCell ref="D14:F14"/>
    <mergeCell ref="B19:C19"/>
    <mergeCell ref="D19:F19"/>
    <mergeCell ref="B20:C20"/>
    <mergeCell ref="D20:F20"/>
    <mergeCell ref="B17:C17"/>
    <mergeCell ref="D17:F17"/>
    <mergeCell ref="B18:C18"/>
    <mergeCell ref="D18:F18"/>
    <mergeCell ref="B23:C23"/>
    <mergeCell ref="D23:F23"/>
    <mergeCell ref="B24:C24"/>
    <mergeCell ref="D24:F24"/>
    <mergeCell ref="B21:C21"/>
    <mergeCell ref="D21:F21"/>
    <mergeCell ref="B22:C22"/>
    <mergeCell ref="D22:F22"/>
    <mergeCell ref="B27:C27"/>
    <mergeCell ref="D27:F27"/>
    <mergeCell ref="B28:C28"/>
    <mergeCell ref="D28:F28"/>
    <mergeCell ref="B25:C25"/>
    <mergeCell ref="D25:F25"/>
    <mergeCell ref="B26:C26"/>
    <mergeCell ref="D26:F26"/>
    <mergeCell ref="B31:C31"/>
    <mergeCell ref="D31:F31"/>
    <mergeCell ref="D32:F32"/>
    <mergeCell ref="B29:C29"/>
    <mergeCell ref="D29:F29"/>
    <mergeCell ref="B30:C30"/>
    <mergeCell ref="D30:F30"/>
    <mergeCell ref="B36:C36"/>
    <mergeCell ref="D36:F36"/>
    <mergeCell ref="D33:F33"/>
    <mergeCell ref="B34:C34"/>
    <mergeCell ref="D34:F34"/>
    <mergeCell ref="B39:C39"/>
    <mergeCell ref="D39:F39"/>
    <mergeCell ref="B40:C40"/>
    <mergeCell ref="D40:F40"/>
    <mergeCell ref="B37:C37"/>
    <mergeCell ref="D37:F37"/>
    <mergeCell ref="B38:C38"/>
    <mergeCell ref="D38:F38"/>
    <mergeCell ref="B43:C43"/>
    <mergeCell ref="D43:F43"/>
    <mergeCell ref="B44:C44"/>
    <mergeCell ref="D44:F44"/>
    <mergeCell ref="B41:C41"/>
    <mergeCell ref="D41:F41"/>
    <mergeCell ref="B42:C42"/>
    <mergeCell ref="D42:F42"/>
    <mergeCell ref="B47:C47"/>
    <mergeCell ref="D47:F47"/>
    <mergeCell ref="B49:C49"/>
    <mergeCell ref="D49:F49"/>
    <mergeCell ref="B45:C45"/>
    <mergeCell ref="D45:F45"/>
    <mergeCell ref="B46:C46"/>
    <mergeCell ref="D46:F46"/>
    <mergeCell ref="B63:D63"/>
    <mergeCell ref="B67:D67"/>
    <mergeCell ref="A7:F7"/>
    <mergeCell ref="D60:F60"/>
    <mergeCell ref="D58:F58"/>
    <mergeCell ref="D59:F59"/>
    <mergeCell ref="D56:F56"/>
    <mergeCell ref="D57:F57"/>
    <mergeCell ref="B54:C54"/>
    <mergeCell ref="D54:F54"/>
    <mergeCell ref="D55:F55"/>
    <mergeCell ref="D52:F52"/>
    <mergeCell ref="D53:F53"/>
    <mergeCell ref="B50:C50"/>
    <mergeCell ref="D50:F50"/>
    <mergeCell ref="D51:F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opLeftCell="B1" zoomScaleNormal="100" workbookViewId="0">
      <selection activeCell="F9" sqref="F9"/>
    </sheetView>
  </sheetViews>
  <sheetFormatPr defaultRowHeight="15" x14ac:dyDescent="0.25"/>
  <cols>
    <col min="1" max="1" width="7.28515625" customWidth="1"/>
    <col min="2" max="2" width="31.85546875" customWidth="1"/>
    <col min="3" max="3" width="26.42578125" customWidth="1"/>
    <col min="4" max="4" width="7.42578125" customWidth="1"/>
    <col min="5" max="6" width="10.42578125" customWidth="1"/>
    <col min="7" max="7" width="19" customWidth="1"/>
    <col min="8" max="8" width="10.5703125" customWidth="1"/>
    <col min="12" max="12" width="27.42578125" customWidth="1"/>
    <col min="13" max="14" width="13.42578125" customWidth="1"/>
    <col min="15" max="15" width="11.85546875" customWidth="1"/>
    <col min="16" max="16" width="12.7109375" customWidth="1"/>
    <col min="17" max="17" width="11.42578125" customWidth="1"/>
    <col min="18" max="18" width="14.5703125" customWidth="1"/>
    <col min="19" max="19" width="11.42578125" customWidth="1"/>
    <col min="20" max="20" width="14.5703125" customWidth="1"/>
    <col min="21" max="21" width="9.85546875" customWidth="1"/>
    <col min="22" max="22" width="11.85546875" customWidth="1"/>
    <col min="23" max="23" width="11.28515625" customWidth="1"/>
    <col min="24" max="24" width="15.140625" customWidth="1"/>
    <col min="25" max="25" width="15" customWidth="1"/>
    <col min="26" max="26" width="14.5703125" customWidth="1"/>
  </cols>
  <sheetData>
    <row r="1" spans="1:26" x14ac:dyDescent="0.25">
      <c r="A1" s="174" t="s">
        <v>215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26" ht="16.5" thickBot="1" x14ac:dyDescent="0.3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7"/>
      <c r="N2" s="177"/>
      <c r="O2" s="177"/>
    </row>
    <row r="3" spans="1:26" ht="48" customHeight="1" thickBot="1" x14ac:dyDescent="0.3">
      <c r="A3" s="178" t="s">
        <v>9</v>
      </c>
      <c r="B3" s="168" t="s">
        <v>216</v>
      </c>
      <c r="C3" s="169"/>
      <c r="D3" s="169"/>
      <c r="E3" s="169"/>
      <c r="F3" s="169"/>
      <c r="G3" s="170"/>
      <c r="H3" s="171" t="s">
        <v>217</v>
      </c>
      <c r="I3" s="168" t="s">
        <v>218</v>
      </c>
      <c r="J3" s="169"/>
      <c r="K3" s="169"/>
      <c r="L3" s="170"/>
      <c r="M3" s="168" t="s">
        <v>219</v>
      </c>
      <c r="N3" s="169"/>
      <c r="O3" s="169"/>
      <c r="P3" s="170"/>
      <c r="Q3" s="168" t="s">
        <v>220</v>
      </c>
      <c r="R3" s="169"/>
      <c r="S3" s="169"/>
      <c r="T3" s="169"/>
      <c r="U3" s="169"/>
      <c r="V3" s="169"/>
      <c r="W3" s="169"/>
      <c r="X3" s="170"/>
      <c r="Y3" s="171" t="s">
        <v>221</v>
      </c>
      <c r="Z3" s="171" t="s">
        <v>222</v>
      </c>
    </row>
    <row r="4" spans="1:26" ht="21.75" customHeight="1" thickBot="1" x14ac:dyDescent="0.3">
      <c r="A4" s="179"/>
      <c r="B4" s="171" t="s">
        <v>223</v>
      </c>
      <c r="C4" s="171" t="s">
        <v>224</v>
      </c>
      <c r="D4" s="171" t="s">
        <v>225</v>
      </c>
      <c r="E4" s="158" t="s">
        <v>226</v>
      </c>
      <c r="F4" s="159"/>
      <c r="G4" s="171" t="s">
        <v>227</v>
      </c>
      <c r="H4" s="172"/>
      <c r="I4" s="171" t="s">
        <v>228</v>
      </c>
      <c r="J4" s="171" t="s">
        <v>229</v>
      </c>
      <c r="K4" s="171" t="s">
        <v>230</v>
      </c>
      <c r="L4" s="171" t="s">
        <v>231</v>
      </c>
      <c r="M4" s="168" t="s">
        <v>232</v>
      </c>
      <c r="N4" s="170"/>
      <c r="O4" s="171" t="s">
        <v>233</v>
      </c>
      <c r="P4" s="171" t="s">
        <v>234</v>
      </c>
      <c r="Q4" s="158" t="s">
        <v>235</v>
      </c>
      <c r="R4" s="159"/>
      <c r="S4" s="158" t="s">
        <v>236</v>
      </c>
      <c r="T4" s="159"/>
      <c r="U4" s="158" t="s">
        <v>237</v>
      </c>
      <c r="V4" s="159"/>
      <c r="W4" s="158" t="s">
        <v>238</v>
      </c>
      <c r="X4" s="159"/>
      <c r="Y4" s="172"/>
      <c r="Z4" s="172"/>
    </row>
    <row r="5" spans="1:26" ht="70.5" customHeight="1" thickBot="1" x14ac:dyDescent="0.3">
      <c r="A5" s="179"/>
      <c r="B5" s="172"/>
      <c r="C5" s="172"/>
      <c r="D5" s="172"/>
      <c r="E5" s="160"/>
      <c r="F5" s="161"/>
      <c r="G5" s="172"/>
      <c r="H5" s="172"/>
      <c r="I5" s="172"/>
      <c r="J5" s="172"/>
      <c r="K5" s="172"/>
      <c r="L5" s="172"/>
      <c r="M5" s="171" t="s">
        <v>34</v>
      </c>
      <c r="N5" s="171" t="s">
        <v>239</v>
      </c>
      <c r="O5" s="172"/>
      <c r="P5" s="172"/>
      <c r="Q5" s="160"/>
      <c r="R5" s="161"/>
      <c r="S5" s="160"/>
      <c r="T5" s="161"/>
      <c r="U5" s="160"/>
      <c r="V5" s="161"/>
      <c r="W5" s="160"/>
      <c r="X5" s="161"/>
      <c r="Y5" s="172"/>
      <c r="Z5" s="172"/>
    </row>
    <row r="6" spans="1:26" ht="30.75" thickBot="1" x14ac:dyDescent="0.3">
      <c r="A6" s="180"/>
      <c r="B6" s="173"/>
      <c r="C6" s="173"/>
      <c r="D6" s="173"/>
      <c r="E6" s="102" t="s">
        <v>240</v>
      </c>
      <c r="F6" s="102" t="s">
        <v>241</v>
      </c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02" t="s">
        <v>242</v>
      </c>
      <c r="R6" s="102" t="s">
        <v>243</v>
      </c>
      <c r="S6" s="102" t="s">
        <v>242</v>
      </c>
      <c r="T6" s="102" t="s">
        <v>243</v>
      </c>
      <c r="U6" s="102" t="s">
        <v>240</v>
      </c>
      <c r="V6" s="102" t="s">
        <v>241</v>
      </c>
      <c r="W6" s="102" t="s">
        <v>242</v>
      </c>
      <c r="X6" s="102" t="s">
        <v>243</v>
      </c>
      <c r="Y6" s="173"/>
      <c r="Z6" s="173"/>
    </row>
    <row r="7" spans="1:26" ht="15.75" thickBot="1" x14ac:dyDescent="0.3">
      <c r="A7" s="103">
        <v>1</v>
      </c>
      <c r="B7" s="102">
        <v>2</v>
      </c>
      <c r="C7" s="102">
        <v>3</v>
      </c>
      <c r="D7" s="102">
        <v>4</v>
      </c>
      <c r="E7" s="102">
        <v>5</v>
      </c>
      <c r="F7" s="102">
        <v>6</v>
      </c>
      <c r="G7" s="102">
        <v>7</v>
      </c>
      <c r="H7" s="102">
        <v>8</v>
      </c>
      <c r="I7" s="102">
        <v>9</v>
      </c>
      <c r="J7" s="102">
        <v>10</v>
      </c>
      <c r="K7" s="102">
        <v>11</v>
      </c>
      <c r="L7" s="102">
        <v>12</v>
      </c>
      <c r="M7" s="102">
        <v>13</v>
      </c>
      <c r="N7" s="102">
        <v>14</v>
      </c>
      <c r="O7" s="102">
        <v>15</v>
      </c>
      <c r="P7" s="102">
        <v>16</v>
      </c>
      <c r="Q7" s="102">
        <v>17</v>
      </c>
      <c r="R7" s="102">
        <v>18</v>
      </c>
      <c r="S7" s="102">
        <v>19</v>
      </c>
      <c r="T7" s="102">
        <v>20</v>
      </c>
      <c r="U7" s="102">
        <v>21</v>
      </c>
      <c r="V7" s="102">
        <v>22</v>
      </c>
      <c r="W7" s="102">
        <v>23</v>
      </c>
      <c r="X7" s="102">
        <v>24</v>
      </c>
      <c r="Y7" s="102">
        <v>25</v>
      </c>
      <c r="Z7" s="104">
        <v>26</v>
      </c>
    </row>
    <row r="8" spans="1:26" ht="60.75" thickBot="1" x14ac:dyDescent="0.3">
      <c r="A8" s="103"/>
      <c r="B8" s="102" t="s">
        <v>244</v>
      </c>
      <c r="C8" s="102"/>
      <c r="D8" s="102" t="s">
        <v>146</v>
      </c>
      <c r="E8" s="105">
        <v>87950</v>
      </c>
      <c r="F8" s="105">
        <v>80019</v>
      </c>
      <c r="G8" s="102"/>
      <c r="H8" s="102" t="s">
        <v>245</v>
      </c>
      <c r="I8" s="105">
        <f>I9+I10+I11+I12</f>
        <v>39764</v>
      </c>
      <c r="J8" s="105">
        <f t="shared" ref="J8:K8" si="0">J9+J10+J11+J12</f>
        <v>41329</v>
      </c>
      <c r="K8" s="105">
        <f t="shared" si="0"/>
        <v>1565</v>
      </c>
      <c r="L8" s="102"/>
      <c r="M8" s="105">
        <v>19809</v>
      </c>
      <c r="N8" s="105" t="s">
        <v>246</v>
      </c>
      <c r="O8" s="105"/>
      <c r="P8" s="105"/>
      <c r="Q8" s="102"/>
      <c r="R8" s="102"/>
      <c r="S8" s="102"/>
      <c r="T8" s="102"/>
      <c r="U8" s="102"/>
      <c r="V8" s="102"/>
      <c r="W8" s="102"/>
      <c r="X8" s="102"/>
      <c r="Y8" s="102"/>
      <c r="Z8" s="104"/>
    </row>
    <row r="9" spans="1:26" ht="90.75" thickBot="1" x14ac:dyDescent="0.3">
      <c r="A9" s="103">
        <v>1</v>
      </c>
      <c r="B9" s="102"/>
      <c r="C9" s="106" t="s">
        <v>247</v>
      </c>
      <c r="D9" s="107" t="s">
        <v>248</v>
      </c>
      <c r="E9" s="107">
        <v>65</v>
      </c>
      <c r="F9" s="107">
        <v>65</v>
      </c>
      <c r="G9" s="107" t="s">
        <v>249</v>
      </c>
      <c r="H9" s="102"/>
      <c r="I9" s="108">
        <v>28487</v>
      </c>
      <c r="J9" s="109">
        <v>27893</v>
      </c>
      <c r="K9" s="110">
        <v>-594</v>
      </c>
      <c r="L9" s="111" t="s">
        <v>250</v>
      </c>
      <c r="M9" s="102"/>
      <c r="N9" s="102"/>
      <c r="O9" s="102"/>
      <c r="P9" s="102"/>
      <c r="Q9" s="112"/>
      <c r="R9" s="113" t="s">
        <v>251</v>
      </c>
      <c r="S9" s="102"/>
      <c r="T9" s="102">
        <v>2</v>
      </c>
      <c r="U9" s="102"/>
      <c r="V9" s="102"/>
      <c r="W9" s="102"/>
      <c r="X9" s="102"/>
      <c r="Y9" s="102" t="s">
        <v>252</v>
      </c>
      <c r="Z9" s="104" t="s">
        <v>253</v>
      </c>
    </row>
    <row r="10" spans="1:26" ht="60.75" thickBot="1" x14ac:dyDescent="0.3">
      <c r="A10" s="103">
        <v>2</v>
      </c>
      <c r="B10" s="102"/>
      <c r="C10" s="106" t="s">
        <v>254</v>
      </c>
      <c r="D10" s="107" t="s">
        <v>255</v>
      </c>
      <c r="E10" s="107">
        <v>2</v>
      </c>
      <c r="F10" s="107">
        <v>2</v>
      </c>
      <c r="G10" s="107" t="s">
        <v>249</v>
      </c>
      <c r="H10" s="102"/>
      <c r="I10" s="109">
        <v>3558</v>
      </c>
      <c r="J10" s="109">
        <v>4603</v>
      </c>
      <c r="K10" s="109">
        <v>1045</v>
      </c>
      <c r="L10" s="106" t="s">
        <v>256</v>
      </c>
      <c r="M10" s="102"/>
      <c r="N10" s="102"/>
      <c r="O10" s="102"/>
      <c r="P10" s="102"/>
      <c r="Q10" s="112"/>
      <c r="R10" s="112"/>
      <c r="S10" s="102"/>
      <c r="T10" s="102">
        <v>48.4</v>
      </c>
      <c r="U10" s="102"/>
      <c r="V10" s="102"/>
      <c r="W10" s="102"/>
      <c r="X10" s="102"/>
      <c r="Y10" s="102" t="s">
        <v>252</v>
      </c>
      <c r="Z10" s="104" t="s">
        <v>253</v>
      </c>
    </row>
    <row r="11" spans="1:26" ht="75.75" thickBot="1" x14ac:dyDescent="0.3">
      <c r="A11" s="103">
        <v>3</v>
      </c>
      <c r="B11" s="102"/>
      <c r="C11" s="111" t="s">
        <v>257</v>
      </c>
      <c r="D11" s="107" t="s">
        <v>248</v>
      </c>
      <c r="E11" s="107">
        <v>7.8</v>
      </c>
      <c r="F11" s="107">
        <v>7.8</v>
      </c>
      <c r="G11" s="107" t="s">
        <v>249</v>
      </c>
      <c r="H11" s="102"/>
      <c r="I11" s="109">
        <v>4059</v>
      </c>
      <c r="J11" s="109">
        <v>4119</v>
      </c>
      <c r="K11" s="110">
        <v>60</v>
      </c>
      <c r="L11" s="106" t="s">
        <v>258</v>
      </c>
      <c r="M11" s="102"/>
      <c r="N11" s="102"/>
      <c r="O11" s="102"/>
      <c r="P11" s="102"/>
      <c r="Q11" s="102"/>
      <c r="R11" s="102"/>
      <c r="S11" s="102"/>
      <c r="T11" s="102">
        <v>1.8</v>
      </c>
      <c r="U11" s="102"/>
      <c r="V11" s="102"/>
      <c r="W11" s="102"/>
      <c r="X11" s="102"/>
      <c r="Y11" s="102" t="s">
        <v>252</v>
      </c>
      <c r="Z11" s="104" t="s">
        <v>253</v>
      </c>
    </row>
    <row r="12" spans="1:26" ht="60.75" thickBot="1" x14ac:dyDescent="0.3">
      <c r="A12" s="103">
        <v>4</v>
      </c>
      <c r="B12" s="102"/>
      <c r="C12" s="111" t="s">
        <v>259</v>
      </c>
      <c r="D12" s="107" t="s">
        <v>248</v>
      </c>
      <c r="E12" s="107">
        <v>6.1</v>
      </c>
      <c r="F12" s="107">
        <v>6.1</v>
      </c>
      <c r="G12" s="107" t="s">
        <v>249</v>
      </c>
      <c r="H12" s="102"/>
      <c r="I12" s="109">
        <v>3660</v>
      </c>
      <c r="J12" s="109">
        <v>4714</v>
      </c>
      <c r="K12" s="109">
        <v>1054</v>
      </c>
      <c r="L12" s="106" t="s">
        <v>260</v>
      </c>
      <c r="M12" s="102"/>
      <c r="N12" s="102"/>
      <c r="O12" s="102"/>
      <c r="P12" s="102"/>
      <c r="Q12" s="102"/>
      <c r="R12" s="102"/>
      <c r="S12" s="102"/>
      <c r="T12" s="102">
        <v>18.600000000000001</v>
      </c>
      <c r="U12" s="102"/>
      <c r="V12" s="102"/>
      <c r="W12" s="102"/>
      <c r="X12" s="102"/>
      <c r="Y12" s="102" t="s">
        <v>252</v>
      </c>
      <c r="Z12" s="104" t="s">
        <v>253</v>
      </c>
    </row>
    <row r="13" spans="1:26" ht="30" customHeight="1" x14ac:dyDescent="0.25">
      <c r="A13" s="162"/>
      <c r="B13" s="164" t="s">
        <v>261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14"/>
      <c r="N13" s="114"/>
      <c r="O13" s="114"/>
      <c r="P13" s="114"/>
      <c r="Q13" s="114"/>
      <c r="R13" s="114"/>
      <c r="S13" s="114"/>
      <c r="T13" s="115"/>
      <c r="U13" s="115"/>
      <c r="V13" s="115"/>
      <c r="W13" s="115"/>
      <c r="X13" s="115"/>
      <c r="Y13" s="115"/>
      <c r="Z13" s="165"/>
    </row>
    <row r="14" spans="1:26" ht="19.5" customHeight="1" x14ac:dyDescent="0.25">
      <c r="A14" s="163"/>
      <c r="B14" s="167" t="s">
        <v>262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16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8"/>
      <c r="Y14" s="118"/>
      <c r="Z14" s="166"/>
    </row>
    <row r="15" spans="1:26" ht="45" customHeight="1" x14ac:dyDescent="0.25">
      <c r="A15" s="163"/>
      <c r="B15" s="167" t="s">
        <v>263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16"/>
      <c r="N15" s="117"/>
      <c r="O15" s="117"/>
      <c r="P15" s="117"/>
      <c r="Q15" s="117"/>
      <c r="R15" s="117"/>
      <c r="S15" s="117"/>
      <c r="T15" s="117"/>
      <c r="U15" s="117"/>
      <c r="V15" s="117"/>
      <c r="W15" s="119"/>
      <c r="X15" s="118"/>
      <c r="Y15" s="120"/>
      <c r="Z15" s="166"/>
    </row>
  </sheetData>
  <mergeCells count="33">
    <mergeCell ref="A1:L2"/>
    <mergeCell ref="M2:O2"/>
    <mergeCell ref="A3:A6"/>
    <mergeCell ref="B3:G3"/>
    <mergeCell ref="H3:H6"/>
    <mergeCell ref="I3:L3"/>
    <mergeCell ref="M3:P3"/>
    <mergeCell ref="K4:K6"/>
    <mergeCell ref="L4:L6"/>
    <mergeCell ref="M4:N4"/>
    <mergeCell ref="Q3:X3"/>
    <mergeCell ref="Y3:Y6"/>
    <mergeCell ref="Z3:Z6"/>
    <mergeCell ref="B4:B6"/>
    <mergeCell ref="C4:C6"/>
    <mergeCell ref="D4:D6"/>
    <mergeCell ref="E4:F5"/>
    <mergeCell ref="G4:G6"/>
    <mergeCell ref="I4:I6"/>
    <mergeCell ref="J4:J6"/>
    <mergeCell ref="M5:M6"/>
    <mergeCell ref="N5:N6"/>
    <mergeCell ref="O4:O6"/>
    <mergeCell ref="P4:P6"/>
    <mergeCell ref="Q4:R5"/>
    <mergeCell ref="S4:T5"/>
    <mergeCell ref="U4:V5"/>
    <mergeCell ref="W4:X5"/>
    <mergeCell ref="A13:A15"/>
    <mergeCell ref="B13:L13"/>
    <mergeCell ref="Z13:Z15"/>
    <mergeCell ref="B14:L14"/>
    <mergeCell ref="B15:L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 об исполнении ТС</vt:lpstr>
      <vt:lpstr>ОПиУ</vt:lpstr>
      <vt:lpstr>информация об исполн. ИП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2016-04-22T10:41:11Z</dcterms:modified>
</cp:coreProperties>
</file>