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activeTab="1"/>
  </bookViews>
  <sheets>
    <sheet name="Отчет об исполнении ТС" sheetId="1" r:id="rId1"/>
    <sheet name="информация об исполн. ИП" sheetId="3" r:id="rId2"/>
    <sheet name="ОПиУ" sheetId="2" r:id="rId3"/>
    <sheet name="бАЛАНС" sheetId="4" r:id="rId4"/>
    <sheet name="ОБ ИЗМ. В КАПИТАЛЕ" sheetId="5" r:id="rId5"/>
    <sheet name="О ДВИЖЕНИИ ДЕНЕГ" sheetId="6" r:id="rId6"/>
  </sheets>
  <calcPr calcId="145621"/>
</workbook>
</file>

<file path=xl/calcChain.xml><?xml version="1.0" encoding="utf-8"?>
<calcChain xmlns="http://schemas.openxmlformats.org/spreadsheetml/2006/main">
  <c r="D77" i="1" l="1"/>
  <c r="E77" i="1" s="1"/>
  <c r="E76" i="1"/>
  <c r="E75" i="1"/>
  <c r="E65" i="1"/>
  <c r="E62" i="1"/>
  <c r="E61" i="1"/>
  <c r="E60" i="1"/>
  <c r="E59" i="1"/>
  <c r="E58" i="1"/>
  <c r="E57" i="1"/>
  <c r="E56" i="1"/>
  <c r="D55" i="1"/>
  <c r="C55" i="1"/>
  <c r="E54" i="1"/>
  <c r="E53" i="1"/>
  <c r="D52" i="1"/>
  <c r="C52" i="1"/>
  <c r="E51" i="1"/>
  <c r="E50" i="1"/>
  <c r="D49" i="1"/>
  <c r="C49" i="1"/>
  <c r="E48" i="1"/>
  <c r="E47" i="1"/>
  <c r="D46" i="1"/>
  <c r="C46" i="1"/>
  <c r="C45" i="1" s="1"/>
  <c r="D45" i="1"/>
  <c r="E43" i="1"/>
  <c r="D42" i="1"/>
  <c r="C42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D21" i="1"/>
  <c r="C21" i="1"/>
  <c r="E20" i="1"/>
  <c r="E19" i="1"/>
  <c r="E18" i="1"/>
  <c r="E17" i="1"/>
  <c r="D16" i="1"/>
  <c r="C16" i="1"/>
  <c r="E15" i="1"/>
  <c r="E14" i="1"/>
  <c r="E13" i="1"/>
  <c r="E12" i="1"/>
  <c r="E11" i="1"/>
  <c r="D10" i="1"/>
  <c r="E10" i="1" s="1"/>
  <c r="C10" i="1"/>
  <c r="C9" i="1" l="1"/>
  <c r="D9" i="1"/>
  <c r="E9" i="1" s="1"/>
  <c r="E21" i="1"/>
  <c r="E42" i="1"/>
  <c r="E46" i="1"/>
  <c r="E49" i="1"/>
  <c r="E52" i="1"/>
  <c r="E55" i="1"/>
  <c r="C73" i="1"/>
  <c r="E16" i="1"/>
  <c r="E45" i="1"/>
  <c r="D73" i="1" l="1"/>
  <c r="E73" i="1" l="1"/>
  <c r="D74" i="1"/>
  <c r="E74" i="1" s="1"/>
  <c r="E9" i="2" l="1"/>
  <c r="D9" i="2"/>
  <c r="D13" i="2" s="1"/>
  <c r="J9" i="3" l="1"/>
</calcChain>
</file>

<file path=xl/sharedStrings.xml><?xml version="1.0" encoding="utf-8"?>
<sst xmlns="http://schemas.openxmlformats.org/spreadsheetml/2006/main" count="390" uniqueCount="309">
  <si>
    <t xml:space="preserve">об исполнении тарифной сметы на регулируемые услуги </t>
  </si>
  <si>
    <t>по производству тепловой энергии</t>
  </si>
  <si>
    <t>№ п/п</t>
  </si>
  <si>
    <t>Наименование показателей тарифной сметы</t>
  </si>
  <si>
    <t>Отклонение, %</t>
  </si>
  <si>
    <t>I</t>
  </si>
  <si>
    <t>Затраты на производство товаров и предоставление услуг, всего, в т.ч.</t>
  </si>
  <si>
    <t>Материальные затраты, всего, в т.ч.</t>
  </si>
  <si>
    <t xml:space="preserve">Сырье и материалы </t>
  </si>
  <si>
    <t xml:space="preserve">Покупные изделия </t>
  </si>
  <si>
    <t xml:space="preserve">ГСМ </t>
  </si>
  <si>
    <t>Топливо</t>
  </si>
  <si>
    <t>Энергия</t>
  </si>
  <si>
    <t>Расходы на оплату труда, всего, в.ч.</t>
  </si>
  <si>
    <t>Заработная плата  производственного персонала</t>
  </si>
  <si>
    <t>Социальный налог, социальные отчисления</t>
  </si>
  <si>
    <t>Амортизация</t>
  </si>
  <si>
    <t>Прочие затраты</t>
  </si>
  <si>
    <t>5.1</t>
  </si>
  <si>
    <t>плата за сбросы и выбросы</t>
  </si>
  <si>
    <t>5.2</t>
  </si>
  <si>
    <t>природоохранные мероприятия</t>
  </si>
  <si>
    <t>5.3</t>
  </si>
  <si>
    <t>метрологическое обслуживание</t>
  </si>
  <si>
    <t>5.4</t>
  </si>
  <si>
    <t>страхование</t>
  </si>
  <si>
    <t>5.5</t>
  </si>
  <si>
    <t>услуги стороннего транспорта</t>
  </si>
  <si>
    <t>5.6</t>
  </si>
  <si>
    <t>дератизация</t>
  </si>
  <si>
    <t>5.7</t>
  </si>
  <si>
    <t>услуги противопожарной службы</t>
  </si>
  <si>
    <t>5.8</t>
  </si>
  <si>
    <t>услуги по выгрузке угля из ж/д вагонов</t>
  </si>
  <si>
    <t>5.9</t>
  </si>
  <si>
    <t>услуги связи</t>
  </si>
  <si>
    <t>5.10</t>
  </si>
  <si>
    <t>коммунальные услуги</t>
  </si>
  <si>
    <t>5.11</t>
  </si>
  <si>
    <t>подготовка кадров</t>
  </si>
  <si>
    <t>5.12</t>
  </si>
  <si>
    <t>отпуск-прием воды из водохранилища</t>
  </si>
  <si>
    <t>5.13</t>
  </si>
  <si>
    <t>затраты на охрану труда</t>
  </si>
  <si>
    <t>5.14</t>
  </si>
  <si>
    <t>другие</t>
  </si>
  <si>
    <t>Налоговые выплаты</t>
  </si>
  <si>
    <t>плата за пользование земельным участком</t>
  </si>
  <si>
    <t>плата за пользование радиочастотным спектром</t>
  </si>
  <si>
    <t>II</t>
  </si>
  <si>
    <t>Расходы периода - всего</t>
  </si>
  <si>
    <t>Общие и административные расходы, всего, в т.ч.</t>
  </si>
  <si>
    <t>Заработная плата  административного персонала</t>
  </si>
  <si>
    <t>Налоги, всего, в т.ч.</t>
  </si>
  <si>
    <t>имущественный налог</t>
  </si>
  <si>
    <t>налог на транспортные средства</t>
  </si>
  <si>
    <t xml:space="preserve">Амортизация  </t>
  </si>
  <si>
    <t>основных средств</t>
  </si>
  <si>
    <t>нематериальных активов</t>
  </si>
  <si>
    <t>Прочие расходы</t>
  </si>
  <si>
    <t xml:space="preserve">коммунального хозяйства </t>
  </si>
  <si>
    <t xml:space="preserve">услуги связи </t>
  </si>
  <si>
    <t xml:space="preserve">услуги банка </t>
  </si>
  <si>
    <t>услуги СМИ</t>
  </si>
  <si>
    <t>содержание служебного транспорта</t>
  </si>
  <si>
    <t>затраты на охрану труда (спец. одежда, молоко, мыло)</t>
  </si>
  <si>
    <t>материалы</t>
  </si>
  <si>
    <t>периодическая печать</t>
  </si>
  <si>
    <t>почтовые услуги</t>
  </si>
  <si>
    <t>III</t>
  </si>
  <si>
    <t>Всего затрат на предоставление услуг</t>
  </si>
  <si>
    <t>IV</t>
  </si>
  <si>
    <t>Всего доходов</t>
  </si>
  <si>
    <t>VI</t>
  </si>
  <si>
    <t>Объем оказываемых услуг (товаров, работ)</t>
  </si>
  <si>
    <t>Гкал</t>
  </si>
  <si>
    <t>VII</t>
  </si>
  <si>
    <t>Тариф</t>
  </si>
  <si>
    <t>ОТЧЕТ О ПРИБЫЛЯХ И УБЫТКАХ</t>
  </si>
  <si>
    <t>Наименование показателей</t>
  </si>
  <si>
    <t>Себестоимость реализованных товаров и услуг</t>
  </si>
  <si>
    <t>Валовая прибыль (строка 010 – строка 011)</t>
  </si>
  <si>
    <t>-</t>
  </si>
  <si>
    <t>Прочие доходы</t>
  </si>
  <si>
    <t>Итого операционная прибыль (убыток) (+/- строки с 012 по 016)</t>
  </si>
  <si>
    <t>Доходы по финансированию</t>
  </si>
  <si>
    <t>Расходы по финансированию</t>
  </si>
  <si>
    <t>Прибыль (убыток) до налогообложения (+/- строки с 020 по 025)</t>
  </si>
  <si>
    <t>Расходы по подоходному налогу</t>
  </si>
  <si>
    <t>Прибыль (убыток) после налогообложения от продолжающейся деятельности (строка 100 – строка 101)</t>
  </si>
  <si>
    <t>Отчет о прибылях и убытках*</t>
  </si>
  <si>
    <t>Сумма инвестиционной программы (проекта)</t>
  </si>
  <si>
    <t>Информация о фактических условиях и размерах финансирования инвестиционной программы (проекта), тыс. тенге</t>
  </si>
  <si>
    <t>Наименование мероприятий</t>
  </si>
  <si>
    <t>Ед. изм.</t>
  </si>
  <si>
    <t>Количество в натуральных показателях</t>
  </si>
  <si>
    <t>Период предоставления услуги в рамках инвестиционной программы (проекта)</t>
  </si>
  <si>
    <t>План</t>
  </si>
  <si>
    <t>Факт</t>
  </si>
  <si>
    <t>отк-ние</t>
  </si>
  <si>
    <t>собственные средства</t>
  </si>
  <si>
    <t>Прибыль</t>
  </si>
  <si>
    <t>план</t>
  </si>
  <si>
    <t>факт</t>
  </si>
  <si>
    <t>факт текущего года</t>
  </si>
  <si>
    <t>прил.</t>
  </si>
  <si>
    <t>За отчетный период</t>
  </si>
  <si>
    <t>Сведения</t>
  </si>
  <si>
    <t>Причины отклонения</t>
  </si>
  <si>
    <t>дефицит затрат утвержденной тарифной сметы</t>
  </si>
  <si>
    <t>услуги  охраны</t>
  </si>
  <si>
    <t>5.15</t>
  </si>
  <si>
    <t>5.16</t>
  </si>
  <si>
    <t>5.18</t>
  </si>
  <si>
    <t>5.19</t>
  </si>
  <si>
    <t>увеличение стоимости зданий, сооружений и передаточных устройств в результате переоценки имущества</t>
  </si>
  <si>
    <t>услуги по сопровождению программы 1С</t>
  </si>
  <si>
    <t>обучение персонала</t>
  </si>
  <si>
    <t xml:space="preserve">обслуживание компьютерной техники </t>
  </si>
  <si>
    <t>За предыдущий период</t>
  </si>
  <si>
    <t xml:space="preserve">Выручка </t>
  </si>
  <si>
    <t xml:space="preserve">Административные расходы </t>
  </si>
  <si>
    <t xml:space="preserve">Прочие расходы </t>
  </si>
  <si>
    <t xml:space="preserve">Прибыль (убыток) после налогообложения от прекращенной деятельности </t>
  </si>
  <si>
    <t>Прибыль за год (строка 200 + строка 201) относимая на:</t>
  </si>
  <si>
    <t>Снижение износа (физического) основных фондов (активов), %, по годам реализации в зависимости от утвержденной инвестиционной программы</t>
  </si>
  <si>
    <t>факт прошлого года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</si>
  <si>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</si>
  <si>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</si>
  <si>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</si>
  <si>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</si>
  <si>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</si>
  <si>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</si>
  <si>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</si>
  <si>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</si>
  <si>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</si>
  <si>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</si>
  <si>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7.5.13</t>
  </si>
  <si>
    <t>7.5.14</t>
  </si>
  <si>
    <t>7.5.15</t>
  </si>
  <si>
    <t>7.5.16</t>
  </si>
  <si>
    <t>охрана</t>
  </si>
  <si>
    <t>услуги тех. обслуживание системы контроля и управления доступом</t>
  </si>
  <si>
    <t>увеличение ставок платы за воду</t>
  </si>
  <si>
    <t>1.1</t>
  </si>
  <si>
    <t>1.2</t>
  </si>
  <si>
    <t>1.3</t>
  </si>
  <si>
    <t>1.4</t>
  </si>
  <si>
    <t>1.5</t>
  </si>
  <si>
    <t>2</t>
  </si>
  <si>
    <t>2.1</t>
  </si>
  <si>
    <t>2.2</t>
  </si>
  <si>
    <t>3</t>
  </si>
  <si>
    <t>4</t>
  </si>
  <si>
    <t>5</t>
  </si>
  <si>
    <t>техническое обслуживание спец.механизмов</t>
  </si>
  <si>
    <t>инспекционный контроль за сертифицированной системой менеджмента качества ИСО</t>
  </si>
  <si>
    <t>командировочные расходы</t>
  </si>
  <si>
    <t>6</t>
  </si>
  <si>
    <t>6.1</t>
  </si>
  <si>
    <t>6.2</t>
  </si>
  <si>
    <t>7</t>
  </si>
  <si>
    <t>7.1</t>
  </si>
  <si>
    <t>7.2</t>
  </si>
  <si>
    <t>7.3</t>
  </si>
  <si>
    <t>7.4</t>
  </si>
  <si>
    <t>7.5</t>
  </si>
  <si>
    <t>Доход (РБА*СП/(1-(КПН/100))</t>
  </si>
  <si>
    <t>Ремонт всего, в т.ч.</t>
  </si>
  <si>
    <t>обязательное социальное медицинское страхование</t>
  </si>
  <si>
    <t>увеличение стоимости угля при снижении расхода натурального топлива из-за снижения объемов производства ; удельный расход условного топлива в пределах  нормы</t>
  </si>
  <si>
    <t xml:space="preserve">Капитальный ремонт (наращивание) дамбы золоотвала </t>
  </si>
  <si>
    <t>тыс. м3</t>
  </si>
  <si>
    <t>Прочая совокупная прибыль, всего (сумма строк с 410 по 420):</t>
  </si>
  <si>
    <t>в том числе:</t>
  </si>
  <si>
    <t>Переоценка основных средств</t>
  </si>
  <si>
    <t>Общая совокупная прибыль (строка 300 + строка 400)</t>
  </si>
  <si>
    <t>АКТИВЫ</t>
  </si>
  <si>
    <t>Код
строки</t>
  </si>
  <si>
    <t>На конец отчетного периода</t>
  </si>
  <si>
    <t>На начало отчетного периода</t>
  </si>
  <si>
    <t>I. Краткосрочные активы</t>
  </si>
  <si>
    <t>Денежные средства и их эквиваленты</t>
  </si>
  <si>
    <t>Краткосрочная торговая и прочая дебиторская задолженность</t>
  </si>
  <si>
    <t>Текущий подоходный налог</t>
  </si>
  <si>
    <t>Запасы</t>
  </si>
  <si>
    <t>Прочие краткосрочные активы</t>
  </si>
  <si>
    <t>Итого краткосрочных активов (сумма строк с 010 по 019)</t>
  </si>
  <si>
    <t>II. Долгосрочные активы</t>
  </si>
  <si>
    <t>Долгосрочная торговая и прочая дебиторская задолженность</t>
  </si>
  <si>
    <t>Основные средства</t>
  </si>
  <si>
    <t>Нематериальные активы</t>
  </si>
  <si>
    <t>Прочие долгосрочные активы</t>
  </si>
  <si>
    <t>Итого долгосрочных активов (сумма строк с 110 по 123)</t>
  </si>
  <si>
    <t>БАЛАНС (строка 100 + строка 101 + строка 200)</t>
  </si>
  <si>
    <t>III. Краткосрочные обязательства</t>
  </si>
  <si>
    <t>Краткосрочная торговая и прочая кредиторская задолженность</t>
  </si>
  <si>
    <t>Краткосрочные резервы</t>
  </si>
  <si>
    <t>Вознаграждения работникам</t>
  </si>
  <si>
    <t>Прочие краткосрочные обязательства</t>
  </si>
  <si>
    <t>Итого краткосрочных обязательств (сумма строк с 210 по 217)</t>
  </si>
  <si>
    <t>IV. Долгосрочные обязательства</t>
  </si>
  <si>
    <t>Прочие долгосрочные финансовые обязательства</t>
  </si>
  <si>
    <t>Отложенные налоговые обязательства</t>
  </si>
  <si>
    <t>Прочие долгосрочные обязательства</t>
  </si>
  <si>
    <t>Итого долгосрочных обязательств (сумма строк с 310 по 316)</t>
  </si>
  <si>
    <t>V. Капитал</t>
  </si>
  <si>
    <t>Уставный (акционерный) капитал</t>
  </si>
  <si>
    <t>Эмиссионный доход</t>
  </si>
  <si>
    <t>Резервы</t>
  </si>
  <si>
    <t>Нераспределенная прибыль (непокрытый убыток)</t>
  </si>
  <si>
    <t>Итого капитал, относимый на собственников материнской организации (сумма строк с 410 по 414)</t>
  </si>
  <si>
    <t>Доля неконтролирующих собственников</t>
  </si>
  <si>
    <t>Всего капитал (строка 420 +/- строка 421)</t>
  </si>
  <si>
    <t>БАЛАНС (строка 300 + строка 301 + строка 400 + строка 500)</t>
  </si>
  <si>
    <t>БУХГАЛТЕРСКИЙ БАЛАНС</t>
  </si>
  <si>
    <t>Наименование компонентов</t>
  </si>
  <si>
    <t>Капитал материнской организации</t>
  </si>
  <si>
    <t>Доля неконтроли- рующих собственников</t>
  </si>
  <si>
    <t>Итого капитал</t>
  </si>
  <si>
    <t xml:space="preserve">Выкупленные собственные долевые инструменты </t>
  </si>
  <si>
    <t>Сальдо на 1 января предыдущего года</t>
  </si>
  <si>
    <t>Пересчитанное сальдо (строка 010+/-строка 011)</t>
  </si>
  <si>
    <t>Общая совокупная прибыль, всего(строка 210 + строка 220):</t>
  </si>
  <si>
    <t>Прибыль (убыток) за год</t>
  </si>
  <si>
    <t>Прочая совокупная прибыль, всего (сумма строк с 221 по 229):</t>
  </si>
  <si>
    <t>Прирост от переоценки основных средств (за минусом налогового эффекта)</t>
  </si>
  <si>
    <t>Операции с собственниками, всего (сумма строк с 310 по 318):</t>
  </si>
  <si>
    <t>Выплата дивидендов</t>
  </si>
  <si>
    <t xml:space="preserve">Прочие операции с собственниками </t>
  </si>
  <si>
    <t>Сальдо на 1 января отчетного года 
(строка 100 + строка 200 + строка 300 + строка 319)</t>
  </si>
  <si>
    <t>Пересчитанное сальдо (строка 400 +/- строка 401)</t>
  </si>
  <si>
    <t>Общая совокупная прибыль, всего (строка 610+ строка 620):</t>
  </si>
  <si>
    <t>Прочая совокупная прибыль, всего (сумма строк с 621 по 629):</t>
  </si>
  <si>
    <t>Операции с собственниками всего (cумма строк с 710 по 718)</t>
  </si>
  <si>
    <t>Нераспределенная прибыль</t>
  </si>
  <si>
    <t>Сальдо на 31 декабря отчетного года 
(строка 500 + строка 600 + строка 700 + строка 719)</t>
  </si>
  <si>
    <t>ОТЧЕТ ОБ ИЗМЕНЕНИЯХ В КАПИТАЛЕ</t>
  </si>
  <si>
    <t>I. Движение денежных средств от операционной деятельности</t>
  </si>
  <si>
    <t>1. Поступление денежных средств, всего (сумма строк с 011 по 016)</t>
  </si>
  <si>
    <t>реализация товаров и услуг</t>
  </si>
  <si>
    <t>прочие поступления</t>
  </si>
  <si>
    <t>2. Выбытие денежных средств, всего (сумма строк с 021 по 027)</t>
  </si>
  <si>
    <t>платежи поставщикам за товары и услуги</t>
  </si>
  <si>
    <t>выплаты по оплате труда</t>
  </si>
  <si>
    <t>подоходный налог и другие платежи в бюджет</t>
  </si>
  <si>
    <t>прочие выплаты</t>
  </si>
  <si>
    <t>3. Чистая сумма денежных средств от операционной деятельности (строка 010 – строка 020)</t>
  </si>
  <si>
    <t>II. Движение денежных средств от инвестиционной деятельности</t>
  </si>
  <si>
    <t>1. Поступление денежных средств, всего (сумма строк с 041 по 051)</t>
  </si>
  <si>
    <t>2. Выбытие денежных средств, всего (сумма строк с 061 по 071)</t>
  </si>
  <si>
    <t>приобретение основных средств</t>
  </si>
  <si>
    <t>3. Чистая сумма денежных средств от инвестиционной деятельности (строка 040 – строка 060)</t>
  </si>
  <si>
    <t>III. Движение денежных средств от финансовой деятельности</t>
  </si>
  <si>
    <t>1. Поступление денежных средств, всего (сумма строк с 091 по 094)</t>
  </si>
  <si>
    <t>получение займов</t>
  </si>
  <si>
    <t>2. Выбытие денежных средств, всего (сумма строк с 101 по 105)</t>
  </si>
  <si>
    <t>погашение займов</t>
  </si>
  <si>
    <t>выплата дивидендов</t>
  </si>
  <si>
    <t>прочие выбытия</t>
  </si>
  <si>
    <t>3. Чистая сумма денежных средств от финансовой деятельности (строка 090 – строка 100)</t>
  </si>
  <si>
    <t>4. Влияние обменных курсов валют к тенге</t>
  </si>
  <si>
    <t>5. Увеличение +/- уменьшение денежных средств (строка 030 +/- строка 080 +/- строка 110 +/- строка 120)</t>
  </si>
  <si>
    <t>6. Денежные средства и их эквиваленты на начало отчетного периода</t>
  </si>
  <si>
    <t>7. Денежные средства и их эквиваленты на конец отчетного периода</t>
  </si>
  <si>
    <t>ОТЧЕТ О ДВИЖЕНИИ ДЕНЕЖНЫХ СРЕДСТВ (Прямой метод)</t>
  </si>
  <si>
    <t>в тысячах тенге</t>
  </si>
  <si>
    <t>ОТЧЕТНЫЙ ПЕРИОД 2019Г.</t>
  </si>
  <si>
    <t>5.17</t>
  </si>
  <si>
    <t>5.20</t>
  </si>
  <si>
    <t>7.5.11</t>
  </si>
  <si>
    <t>7.5.12</t>
  </si>
  <si>
    <t>7.5.17</t>
  </si>
  <si>
    <t>проведение экспертиз</t>
  </si>
  <si>
    <t xml:space="preserve">техническое обследование </t>
  </si>
  <si>
    <t>переоценка основных средств</t>
  </si>
  <si>
    <t>сокращение объемов оказываемых регулируемых услуг не по вине СЕМ; сумма неисполнения, превышающая 5% от затрат, предусмотренных утвержденной тарифной сметой, направлена на выполнение инвестиционной программы.</t>
  </si>
  <si>
    <t>увеличение фонда оплаты труда и доп. затраты на ОППВ работников с вредными условиями труда</t>
  </si>
  <si>
    <t xml:space="preserve">снижение объема производства не по вине СЕМ и соответственно изменение коэффициента разделения затрат </t>
  </si>
  <si>
    <t xml:space="preserve"> не учтенные утвержденной тарифной сметой доп. затраты в соответствии с действующим зконодательством: вывоз отходов предприятия - ТБО, строительные отходы, утилизация ламп, хим.отходов, мед.отходов; анализ каменного угля,  воды; разработка проектов эмиссий (ПДС, ПДВ, НПО),  обоснование санитарно-защитной зоны</t>
  </si>
  <si>
    <t>сокращение объемов оказываемых регулируемых услуг не по вине СЕМ  и соответственно изменение коэффициента разделения затрат; суммы неисполнения, превышающие 5% от затрат, предусмотренных утвержденной тарифной сметой, направлены на выполнение инвестиционной программы.</t>
  </si>
  <si>
    <t>увеличение стоимости услуг</t>
  </si>
  <si>
    <t>увеличение количества проходящих обучение (обучение, переаттестация, проверка знаний по промбезопасности и ТБ)  в соответствии с действующим законодательством</t>
  </si>
  <si>
    <t xml:space="preserve">проведение энергетической экспертизы к паспорту готовности к работе в осенне-зимних условиях </t>
  </si>
  <si>
    <t>расходы, связанные с приемкой оборудования и поставкой материалов</t>
  </si>
  <si>
    <t xml:space="preserve">экспертное  обследование, оценка технического состояния строительных конструкций здания для дальнейшей реконструкции </t>
  </si>
  <si>
    <t>актуализация нормативных документов, плата за занятие станционных путей порожними составами, изготовление печатей и штампов  и т.д</t>
  </si>
  <si>
    <t>снижение объема производства не по вине СЕМ и соответственно изменение коэффициента разделения затрат; сумма неисполнения, превышающая 5% от затрат, предусмотренных утвержденной тарифной сметой, направлена на выполнение инвестиционной программы.</t>
  </si>
  <si>
    <t>дефицит затрат утвержденной тарифной сметы и изменение коэффициента распределения затрат, рассчитанного в соответствии с Методикой ведения раздельного учета по доли энергии</t>
  </si>
  <si>
    <t xml:space="preserve">увеличение фонда оплаты труда </t>
  </si>
  <si>
    <t>увеличение стоимости основных средств и нематериальных активов в результате переоценки имущества</t>
  </si>
  <si>
    <t>изменение коэффициента распределения затрат, рассчитанного в соответствии с Методикой ведения раздельного учета по доли энергии.</t>
  </si>
  <si>
    <t>снижение количества операций; сумма неисполнения, превышающая 5% от затрат, предусмотренных утвержденной тарифной сметой, направлена на выполнение инвестиционной программы.</t>
  </si>
  <si>
    <t xml:space="preserve"> оптимизация затрат; сумма неисполнения, превышающая 5% от затрат, предусмотренных утвержденной тарифной сметой, направлена на выполнение инвестиционной программы.</t>
  </si>
  <si>
    <t>изменение коэффициента распределения затрат, рассчитанного в соответствии с Методикой ведения раздельного учета по доли энергии;   не учтенные в утвержденной тарифной смете доп. мероприятия в соответствии с действующим зконодательством: медосмотр, услуги прачечной</t>
  </si>
  <si>
    <t>выделение страхования управленческого персонала не было учтено в утвержденной тарифной смете</t>
  </si>
  <si>
    <t>затраты были предусмотрены проектом тарифной сметы, но исключены при утверждении</t>
  </si>
  <si>
    <t>согласно Учетной политике предприятия, Международным стандартам финансовой отчетности (IAS) 16 «Основные средства»)</t>
  </si>
  <si>
    <t>обслуживание кассового аппарата</t>
  </si>
  <si>
    <t xml:space="preserve"> причинами снижения являются: увеличение температуры наружного воздуха в 2019 году относительно базового 2014 года  на 2 градуса  и сокращение отопительного периода в 2019 году на 120 часов (продолжительность определяется местными исполнительными органами власти) Заявленные услуги выполнены в полном объеме и с надлежащим качеством</t>
  </si>
  <si>
    <t>согласно приказа ДКРЕМ от 19.01.2017 №10-ОД утвержден предельный уровень тарифа на 2015-2019гг в размере 3552,43 тенге за 1Гкал;  с 1 февраля до 1 июня 2019 года согласно приказа ДКРЕМ от 28.11.2019 №344-ОД утвержден временный компенсирующий тариф в размере 3552,33 тенге за 1Гкал; с 1 июня 2019 года согласно приказа ДКРЕМ от 18.04.2019 №101-ОД утвержден временный компенсирующий тариф в размере 3547,42 тыс.тг за 1Гкал</t>
  </si>
  <si>
    <t>Отчетный период:  2019 год</t>
  </si>
  <si>
    <t>Предусмотрено в утвержденной тарифной смете на 2019г, тыс. тенге</t>
  </si>
  <si>
    <t xml:space="preserve">Фактически сложившиеся показатели тарифной сметы, тыс. тенге </t>
  </si>
  <si>
    <t>Информация о плановых и фактических объемах предоставления регулируемых услуг</t>
  </si>
  <si>
    <t>2019г</t>
  </si>
  <si>
    <t>47 942 за счет прибыли от иных видов деятельности и экономии затрат по теплу</t>
  </si>
  <si>
    <t xml:space="preserve">Информация о сопоставлении фактических показателей исполнения инвестиционной программы (проекта) с показателями, утвержденными в инвестиционной программе </t>
  </si>
  <si>
    <r>
      <t xml:space="preserve">Информация субъекта естественной монополии об исполнении инвестиционной программы  за </t>
    </r>
    <r>
      <rPr>
        <b/>
        <u/>
        <sz val="11"/>
        <color theme="1"/>
        <rFont val="Arial"/>
        <family val="2"/>
        <charset val="204"/>
      </rPr>
      <t xml:space="preserve">2019 </t>
    </r>
    <r>
      <rPr>
        <b/>
        <sz val="11"/>
        <color theme="1"/>
        <rFont val="Arial"/>
        <family val="2"/>
        <charset val="204"/>
      </rPr>
      <t xml:space="preserve">год
</t>
    </r>
    <r>
      <rPr>
        <b/>
        <u/>
        <sz val="11"/>
        <color theme="1"/>
        <rFont val="Arial"/>
        <family val="2"/>
        <charset val="204"/>
      </rPr>
      <t>ТОО "Bassel Group LLS" - услуги по производству тепловой энергии</t>
    </r>
    <r>
      <rPr>
        <b/>
        <sz val="11"/>
        <color theme="1"/>
        <rFont val="Arial"/>
        <family val="2"/>
        <charset val="204"/>
      </rPr>
      <t xml:space="preserve">
наименование субъекта, вид деятельности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</si>
</sst>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0.0"/>
    <numFmt numFmtId="165" formatCode="#,##0.0"/>
    <numFmt numFmtId="166" formatCode="000"/>
    <numFmt numFmtId="167" formatCode="#,##0,"/>
    <numFmt numFmtId="172" formatCode="[=0]&quot;-&quot;;General"/>
    <numFmt numFmtId="173" formatCode="0,"/>
    <numFmt numFmtId="175" formatCode="[=0]&quot;&quot;;General"/>
    <numFmt numFmtId="176" formatCode="[=-923543628.28]&quot;(923 544)&quot;;General"/>
    <numFmt numFmtId="179" formatCode="[=-47375164.52]&quot;(47 375)&quot;;General"/>
    <numFmt numFmtId="180" formatCode="[=-15570382.54]&quot;(15 570)&quot;;General"/>
    <numFmt numFmtId="181" formatCode="[=-149288205.1]&quot;(149 288)&quot;;General"/>
    <numFmt numFmtId="183" formatCode="[=-2305.45]&quot;(2)&quot;;General"/>
    <numFmt numFmtId="185" formatCode="[=-129881357.74]&quot;(129 881)&quot;;General"/>
    <numFmt numFmtId="186" formatCode="[=-1053424986.02]&quot;(1 053 425)&quot;;General"/>
    <numFmt numFmtId="187" formatCode="[=-120690426.86]&quot;(120 690)&quot;;General"/>
    <numFmt numFmtId="188" formatCode="[=-112350000]&quot;(112 350)&quot;;General"/>
    <numFmt numFmtId="189" formatCode="[=-98250274.18]&quot;(98 250)&quot;;General"/>
    <numFmt numFmtId="190" formatCode="[=-129872274.18]&quot;(129 872)&quot;;General"/>
    <numFmt numFmtId="191" formatCode="[=-178667000]&quot;(178 667)&quot;;General"/>
    <numFmt numFmtId="192" formatCode="[=-181810000]&quot;(181 810)&quot;;General"/>
    <numFmt numFmtId="193" formatCode="[=-12659462.64]&quot;(12 659)&quot;;General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PragmaticaCTT"/>
      <charset val="204"/>
    </font>
    <font>
      <b/>
      <sz val="11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u/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95">
    <xf numFmtId="0" fontId="0" fillId="0" borderId="0" xfId="0"/>
    <xf numFmtId="0" fontId="5" fillId="0" borderId="0" xfId="0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9" fillId="0" borderId="0" xfId="1" applyFont="1" applyAlignment="1">
      <alignment horizontal="center" vertical="center"/>
    </xf>
    <xf numFmtId="3" fontId="0" fillId="0" borderId="0" xfId="0" applyNumberFormat="1"/>
    <xf numFmtId="0" fontId="0" fillId="0" borderId="0" xfId="0" applyAlignment="1">
      <alignment horizontal="left"/>
    </xf>
    <xf numFmtId="0" fontId="11" fillId="0" borderId="0" xfId="0" applyNumberFormat="1" applyFont="1" applyAlignment="1">
      <alignment vertical="center"/>
    </xf>
    <xf numFmtId="0" fontId="0" fillId="0" borderId="0" xfId="0" applyAlignment="1">
      <alignment horizontal="left" vertical="justify"/>
    </xf>
    <xf numFmtId="0" fontId="4" fillId="0" borderId="0" xfId="0" applyFont="1"/>
    <xf numFmtId="0" fontId="11" fillId="0" borderId="0" xfId="0" applyFont="1" applyAlignment="1">
      <alignment vertical="center"/>
    </xf>
    <xf numFmtId="0" fontId="2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center" vertical="center"/>
    </xf>
    <xf numFmtId="0" fontId="13" fillId="0" borderId="4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1" fontId="12" fillId="2" borderId="4" xfId="0" applyNumberFormat="1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0" fontId="12" fillId="2" borderId="3" xfId="0" applyNumberFormat="1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/>
    </xf>
    <xf numFmtId="173" fontId="12" fillId="2" borderId="4" xfId="0" applyNumberFormat="1" applyFont="1" applyFill="1" applyBorder="1" applyAlignment="1">
      <alignment horizontal="center" vertical="center"/>
    </xf>
    <xf numFmtId="167" fontId="12" fillId="2" borderId="4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172" fontId="12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167" fontId="15" fillId="2" borderId="4" xfId="0" applyNumberFormat="1" applyFont="1" applyFill="1" applyBorder="1" applyAlignment="1">
      <alignment horizontal="center" vertical="center"/>
    </xf>
    <xf numFmtId="0" fontId="12" fillId="2" borderId="4" xfId="0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73" fontId="12" fillId="2" borderId="1" xfId="0" applyNumberFormat="1" applyFont="1" applyFill="1" applyBorder="1" applyAlignment="1">
      <alignment horizontal="center" vertical="center"/>
    </xf>
    <xf numFmtId="0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167" fontId="13" fillId="2" borderId="1" xfId="0" applyNumberFormat="1" applyFont="1" applyFill="1" applyBorder="1" applyAlignment="1">
      <alignment horizontal="center" vertical="center"/>
    </xf>
    <xf numFmtId="172" fontId="13" fillId="2" borderId="1" xfId="0" applyNumberFormat="1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167" fontId="18" fillId="2" borderId="1" xfId="0" applyNumberFormat="1" applyFon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2" fillId="0" borderId="7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0" fontId="15" fillId="0" borderId="1" xfId="0" applyNumberFormat="1" applyFont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0" borderId="1" xfId="0" applyNumberFormat="1" applyFont="1" applyBorder="1" applyAlignment="1">
      <alignment vertical="top" wrapText="1"/>
    </xf>
    <xf numFmtId="0" fontId="12" fillId="0" borderId="1" xfId="0" applyNumberFormat="1" applyFont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7" fillId="0" borderId="5" xfId="0" applyNumberFormat="1" applyFont="1" applyBorder="1" applyAlignment="1">
      <alignment horizontal="right" vertical="justify"/>
    </xf>
    <xf numFmtId="0" fontId="13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4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vertical="center"/>
    </xf>
    <xf numFmtId="1" fontId="17" fillId="2" borderId="1" xfId="0" applyNumberFormat="1" applyFont="1" applyFill="1" applyBorder="1" applyAlignment="1">
      <alignment horizontal="center"/>
    </xf>
    <xf numFmtId="0" fontId="18" fillId="0" borderId="1" xfId="0" applyNumberFormat="1" applyFont="1" applyBorder="1" applyAlignment="1">
      <alignment vertical="center" wrapText="1"/>
    </xf>
    <xf numFmtId="173" fontId="18" fillId="2" borderId="1" xfId="0" applyNumberFormat="1" applyFont="1" applyFill="1" applyBorder="1" applyAlignment="1">
      <alignment horizontal="center" vertical="center"/>
    </xf>
    <xf numFmtId="172" fontId="18" fillId="2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Border="1" applyAlignment="1">
      <alignment vertical="center" wrapText="1"/>
    </xf>
    <xf numFmtId="0" fontId="13" fillId="0" borderId="1" xfId="0" applyNumberFormat="1" applyFont="1" applyBorder="1" applyAlignment="1">
      <alignment vertical="top" wrapText="1"/>
    </xf>
    <xf numFmtId="1" fontId="13" fillId="2" borderId="1" xfId="0" applyNumberFormat="1" applyFont="1" applyFill="1" applyBorder="1" applyAlignment="1">
      <alignment horizontal="center" vertical="top" wrapText="1"/>
    </xf>
    <xf numFmtId="176" fontId="13" fillId="2" borderId="1" xfId="0" applyNumberFormat="1" applyFont="1" applyFill="1" applyBorder="1" applyAlignment="1">
      <alignment horizontal="center" vertical="center"/>
    </xf>
    <xf numFmtId="185" fontId="13" fillId="2" borderId="1" xfId="0" applyNumberFormat="1" applyFont="1" applyFill="1" applyBorder="1" applyAlignment="1">
      <alignment horizontal="center" vertical="center"/>
    </xf>
    <xf numFmtId="186" fontId="18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185" fontId="18" fillId="2" borderId="1" xfId="0" applyNumberFormat="1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 wrapText="1"/>
    </xf>
    <xf numFmtId="176" fontId="18" fillId="2" borderId="1" xfId="0" applyNumberFormat="1" applyFont="1" applyFill="1" applyBorder="1" applyAlignment="1">
      <alignment horizontal="center" vertical="center"/>
    </xf>
    <xf numFmtId="175" fontId="13" fillId="2" borderId="1" xfId="0" applyNumberFormat="1" applyFont="1" applyFill="1" applyBorder="1" applyAlignment="1">
      <alignment horizontal="center" vertical="center"/>
    </xf>
    <xf numFmtId="175" fontId="18" fillId="2" borderId="1" xfId="0" applyNumberFormat="1" applyFont="1" applyFill="1" applyBorder="1" applyAlignment="1">
      <alignment horizontal="center" vertical="center"/>
    </xf>
    <xf numFmtId="179" fontId="13" fillId="2" borderId="1" xfId="0" applyNumberFormat="1" applyFont="1" applyFill="1" applyBorder="1" applyAlignment="1">
      <alignment horizontal="center" vertical="center"/>
    </xf>
    <xf numFmtId="179" fontId="18" fillId="2" borderId="1" xfId="0" applyNumberFormat="1" applyFont="1" applyFill="1" applyBorder="1" applyAlignment="1">
      <alignment horizontal="center" vertical="center"/>
    </xf>
    <xf numFmtId="187" fontId="18" fillId="2" borderId="1" xfId="0" applyNumberFormat="1" applyFont="1" applyFill="1" applyBorder="1" applyAlignment="1">
      <alignment horizontal="center" vertical="center"/>
    </xf>
    <xf numFmtId="175" fontId="13" fillId="2" borderId="1" xfId="0" applyNumberFormat="1" applyFont="1" applyFill="1" applyBorder="1" applyAlignment="1">
      <alignment horizontal="center" vertical="center" wrapText="1"/>
    </xf>
    <xf numFmtId="175" fontId="18" fillId="2" borderId="1" xfId="0" applyNumberFormat="1" applyFont="1" applyFill="1" applyBorder="1" applyAlignment="1">
      <alignment horizontal="center" vertical="center" wrapText="1"/>
    </xf>
    <xf numFmtId="187" fontId="13" fillId="2" borderId="1" xfId="0" applyNumberFormat="1" applyFont="1" applyFill="1" applyBorder="1" applyAlignment="1">
      <alignment horizontal="center" vertical="center"/>
    </xf>
    <xf numFmtId="188" fontId="18" fillId="2" borderId="1" xfId="0" applyNumberFormat="1" applyFont="1" applyFill="1" applyBorder="1" applyAlignment="1">
      <alignment horizontal="center" vertical="center"/>
    </xf>
    <xf numFmtId="188" fontId="13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7" fillId="0" borderId="0" xfId="0" applyNumberFormat="1" applyFont="1" applyBorder="1" applyAlignment="1">
      <alignment horizontal="right" vertical="justify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7" xfId="0" applyNumberFormat="1" applyFont="1" applyFill="1" applyBorder="1" applyAlignment="1">
      <alignment horizontal="center" vertical="center" wrapText="1"/>
    </xf>
    <xf numFmtId="1" fontId="12" fillId="2" borderId="8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8" fillId="0" borderId="1" xfId="2" applyFont="1" applyBorder="1" applyAlignment="1">
      <alignment horizontal="center" vertical="center" wrapText="1" shrinkToFi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2" borderId="4" xfId="1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wrapText="1"/>
    </xf>
    <xf numFmtId="3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/>
    <xf numFmtId="49" fontId="17" fillId="0" borderId="1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3" fontId="13" fillId="0" borderId="1" xfId="1" applyNumberFormat="1" applyFont="1" applyFill="1" applyBorder="1" applyAlignment="1">
      <alignment horizontal="left" vertical="center" wrapText="1"/>
    </xf>
    <xf numFmtId="3" fontId="13" fillId="0" borderId="1" xfId="1" applyNumberFormat="1" applyFont="1" applyFill="1" applyBorder="1" applyAlignment="1">
      <alignment vertical="center" wrapText="1"/>
    </xf>
    <xf numFmtId="3" fontId="13" fillId="2" borderId="1" xfId="1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3" fontId="13" fillId="2" borderId="1" xfId="1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3" fontId="13" fillId="2" borderId="3" xfId="1" applyNumberFormat="1" applyFont="1" applyFill="1" applyBorder="1" applyAlignment="1">
      <alignment horizontal="left" vertical="center" wrapText="1"/>
    </xf>
    <xf numFmtId="3" fontId="13" fillId="2" borderId="2" xfId="1" applyNumberFormat="1" applyFont="1" applyFill="1" applyBorder="1" applyAlignment="1">
      <alignment horizontal="left" vertical="center" wrapText="1"/>
    </xf>
    <xf numFmtId="3" fontId="13" fillId="2" borderId="4" xfId="1" applyNumberFormat="1" applyFont="1" applyFill="1" applyBorder="1" applyAlignment="1">
      <alignment horizontal="left" vertical="center" wrapText="1"/>
    </xf>
    <xf numFmtId="3" fontId="13" fillId="0" borderId="3" xfId="1" applyNumberFormat="1" applyFont="1" applyFill="1" applyBorder="1" applyAlignment="1">
      <alignment horizontal="left" vertical="center" wrapText="1"/>
    </xf>
    <xf numFmtId="3" fontId="13" fillId="0" borderId="2" xfId="1" applyNumberFormat="1" applyFont="1" applyFill="1" applyBorder="1" applyAlignment="1">
      <alignment horizontal="left" vertical="center" wrapText="1"/>
    </xf>
    <xf numFmtId="3" fontId="13" fillId="0" borderId="4" xfId="1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3" fontId="21" fillId="0" borderId="1" xfId="1" applyNumberFormat="1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3" fontId="21" fillId="0" borderId="1" xfId="1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left" vertical="center" wrapText="1"/>
    </xf>
    <xf numFmtId="3" fontId="13" fillId="0" borderId="1" xfId="0" applyNumberFormat="1" applyFont="1" applyFill="1" applyBorder="1"/>
    <xf numFmtId="0" fontId="13" fillId="0" borderId="1" xfId="0" applyFont="1" applyFill="1" applyBorder="1"/>
    <xf numFmtId="4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justify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166" fontId="18" fillId="2" borderId="1" xfId="0" applyNumberFormat="1" applyFont="1" applyFill="1" applyBorder="1" applyAlignment="1">
      <alignment horizontal="center" vertical="center"/>
    </xf>
    <xf numFmtId="167" fontId="18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right"/>
    </xf>
    <xf numFmtId="167" fontId="13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right" vertical="top"/>
    </xf>
    <xf numFmtId="0" fontId="18" fillId="2" borderId="7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175" fontId="13" fillId="2" borderId="1" xfId="0" applyNumberFormat="1" applyFont="1" applyFill="1" applyBorder="1" applyAlignment="1">
      <alignment horizontal="right" vertical="top"/>
    </xf>
    <xf numFmtId="180" fontId="18" fillId="2" borderId="1" xfId="0" applyNumberFormat="1" applyFont="1" applyFill="1" applyBorder="1" applyAlignment="1">
      <alignment horizontal="right" vertical="center"/>
    </xf>
    <xf numFmtId="0" fontId="18" fillId="2" borderId="1" xfId="0" applyFont="1" applyFill="1" applyBorder="1" applyAlignment="1">
      <alignment horizontal="center" vertical="center"/>
    </xf>
    <xf numFmtId="172" fontId="13" fillId="2" borderId="1" xfId="0" applyNumberFormat="1" applyFont="1" applyFill="1" applyBorder="1" applyAlignment="1">
      <alignment horizontal="right" vertical="center"/>
    </xf>
    <xf numFmtId="166" fontId="13" fillId="2" borderId="1" xfId="0" applyNumberFormat="1" applyFont="1" applyFill="1" applyBorder="1" applyAlignment="1">
      <alignment horizontal="center" vertical="top"/>
    </xf>
    <xf numFmtId="192" fontId="18" fillId="2" borderId="1" xfId="0" applyNumberFormat="1" applyFont="1" applyFill="1" applyBorder="1" applyAlignment="1">
      <alignment horizontal="right" vertical="center"/>
    </xf>
    <xf numFmtId="181" fontId="18" fillId="2" borderId="1" xfId="0" applyNumberFormat="1" applyFont="1" applyFill="1" applyBorder="1" applyAlignment="1">
      <alignment horizontal="right" vertical="center"/>
    </xf>
    <xf numFmtId="173" fontId="18" fillId="2" borderId="1" xfId="0" applyNumberFormat="1" applyFont="1" applyFill="1" applyBorder="1" applyAlignment="1">
      <alignment horizontal="right" vertical="center"/>
    </xf>
    <xf numFmtId="183" fontId="18" fillId="2" borderId="1" xfId="0" applyNumberFormat="1" applyFont="1" applyFill="1" applyBorder="1" applyAlignment="1">
      <alignment horizontal="right" vertical="center"/>
    </xf>
    <xf numFmtId="193" fontId="18" fillId="2" borderId="1" xfId="0" applyNumberFormat="1" applyFont="1" applyFill="1" applyBorder="1" applyAlignment="1">
      <alignment horizontal="right" vertical="center"/>
    </xf>
    <xf numFmtId="0" fontId="12" fillId="2" borderId="7" xfId="0" applyNumberFormat="1" applyFont="1" applyFill="1" applyBorder="1" applyAlignment="1">
      <alignment horizontal="left" vertical="center" wrapText="1"/>
    </xf>
    <xf numFmtId="0" fontId="12" fillId="2" borderId="8" xfId="0" applyNumberFormat="1" applyFont="1" applyFill="1" applyBorder="1" applyAlignment="1">
      <alignment horizontal="left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left" vertical="center" wrapText="1"/>
    </xf>
    <xf numFmtId="0" fontId="15" fillId="2" borderId="8" xfId="0" applyNumberFormat="1" applyFont="1" applyFill="1" applyBorder="1" applyAlignment="1">
      <alignment horizontal="left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189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90" fontId="15" fillId="2" borderId="1" xfId="0" applyNumberFormat="1" applyFont="1" applyFill="1" applyBorder="1" applyAlignment="1">
      <alignment horizontal="center" vertical="center" wrapText="1"/>
    </xf>
    <xf numFmtId="191" fontId="12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opLeftCell="A67" zoomScale="89" zoomScaleNormal="89" workbookViewId="0">
      <selection activeCell="M78" sqref="M78"/>
    </sheetView>
  </sheetViews>
  <sheetFormatPr defaultRowHeight="15"/>
  <cols>
    <col min="1" max="1" width="6.7109375" customWidth="1"/>
    <col min="2" max="2" width="33.85546875" customWidth="1"/>
    <col min="3" max="3" width="16.42578125" customWidth="1"/>
    <col min="4" max="4" width="15.5703125" customWidth="1"/>
    <col min="5" max="5" width="10" customWidth="1"/>
    <col min="6" max="6" width="73.42578125" customWidth="1"/>
    <col min="7" max="7" width="9.140625" customWidth="1"/>
  </cols>
  <sheetData>
    <row r="1" spans="1:6">
      <c r="A1" s="101" t="s">
        <v>107</v>
      </c>
      <c r="B1" s="101"/>
      <c r="C1" s="101"/>
      <c r="D1" s="101"/>
      <c r="E1" s="101"/>
      <c r="F1" s="101"/>
    </row>
    <row r="2" spans="1:6">
      <c r="A2" s="101" t="s">
        <v>0</v>
      </c>
      <c r="B2" s="101"/>
      <c r="C2" s="101"/>
      <c r="D2" s="101"/>
      <c r="E2" s="101"/>
      <c r="F2" s="101"/>
    </row>
    <row r="3" spans="1:6">
      <c r="A3" s="101" t="s">
        <v>1</v>
      </c>
      <c r="B3" s="101"/>
      <c r="C3" s="101"/>
      <c r="D3" s="101"/>
      <c r="E3" s="101"/>
      <c r="F3" s="101"/>
    </row>
    <row r="4" spans="1:6">
      <c r="A4" s="101" t="s">
        <v>301</v>
      </c>
      <c r="B4" s="101"/>
      <c r="C4" s="101"/>
      <c r="D4" s="101"/>
      <c r="E4" s="101"/>
      <c r="F4" s="101"/>
    </row>
    <row r="5" spans="1:6">
      <c r="A5" s="6"/>
      <c r="B5" s="6"/>
      <c r="C5" s="6"/>
      <c r="D5" s="6"/>
    </row>
    <row r="6" spans="1:6" ht="31.5" customHeight="1">
      <c r="A6" s="100" t="s">
        <v>2</v>
      </c>
      <c r="B6" s="102" t="s">
        <v>3</v>
      </c>
      <c r="C6" s="103" t="s">
        <v>302</v>
      </c>
      <c r="D6" s="103" t="s">
        <v>303</v>
      </c>
      <c r="E6" s="104" t="s">
        <v>4</v>
      </c>
      <c r="F6" s="105" t="s">
        <v>108</v>
      </c>
    </row>
    <row r="7" spans="1:6" ht="52.5" customHeight="1">
      <c r="A7" s="100"/>
      <c r="B7" s="102"/>
      <c r="C7" s="103"/>
      <c r="D7" s="103"/>
      <c r="E7" s="106"/>
      <c r="F7" s="107"/>
    </row>
    <row r="8" spans="1:6" ht="15.75" customHeight="1">
      <c r="A8" s="98">
        <v>1</v>
      </c>
      <c r="B8" s="108">
        <v>2</v>
      </c>
      <c r="C8" s="109">
        <v>4</v>
      </c>
      <c r="D8" s="109">
        <v>5</v>
      </c>
      <c r="E8" s="109">
        <v>6</v>
      </c>
      <c r="F8" s="109">
        <v>7</v>
      </c>
    </row>
    <row r="9" spans="1:6" ht="40.5" customHeight="1">
      <c r="A9" s="110" t="s">
        <v>5</v>
      </c>
      <c r="B9" s="111" t="s">
        <v>6</v>
      </c>
      <c r="C9" s="112">
        <f>C10+C16+C19+C20+C21+C42</f>
        <v>276918.53000000003</v>
      </c>
      <c r="D9" s="112">
        <f>D10+D16+D19+D20+D21+D42</f>
        <v>277219.66063567897</v>
      </c>
      <c r="E9" s="113">
        <f>D9/C9*100-100</f>
        <v>0.1087434039458941</v>
      </c>
      <c r="F9" s="114"/>
    </row>
    <row r="10" spans="1:6" ht="15.75" customHeight="1">
      <c r="A10" s="115">
        <v>1</v>
      </c>
      <c r="B10" s="116" t="s">
        <v>7</v>
      </c>
      <c r="C10" s="117">
        <f>C11+C12+C13+C14+C15</f>
        <v>189796</v>
      </c>
      <c r="D10" s="117">
        <f t="shared" ref="D10" si="0">D11+D12+D13+D14+D15</f>
        <v>180052.27345145075</v>
      </c>
      <c r="E10" s="118">
        <f>D10/C10*100-100</f>
        <v>-5.1337891992187679</v>
      </c>
      <c r="F10" s="119"/>
    </row>
    <row r="11" spans="1:6" ht="17.25" customHeight="1">
      <c r="A11" s="115" t="s">
        <v>144</v>
      </c>
      <c r="B11" s="116" t="s">
        <v>8</v>
      </c>
      <c r="C11" s="117">
        <v>127</v>
      </c>
      <c r="D11" s="117">
        <v>210.629636056945</v>
      </c>
      <c r="E11" s="118">
        <f>D11/C11*100-100</f>
        <v>65.850107131452774</v>
      </c>
      <c r="F11" s="119" t="s">
        <v>143</v>
      </c>
    </row>
    <row r="12" spans="1:6" ht="39" customHeight="1">
      <c r="A12" s="115" t="s">
        <v>145</v>
      </c>
      <c r="B12" s="116" t="s">
        <v>9</v>
      </c>
      <c r="C12" s="117">
        <v>5676</v>
      </c>
      <c r="D12" s="117">
        <v>4729.531916924986</v>
      </c>
      <c r="E12" s="118">
        <f>D12/C12*100-100</f>
        <v>-16.674913373414626</v>
      </c>
      <c r="F12" s="120" t="s">
        <v>276</v>
      </c>
    </row>
    <row r="13" spans="1:6" ht="16.5" customHeight="1">
      <c r="A13" s="115" t="s">
        <v>146</v>
      </c>
      <c r="B13" s="116" t="s">
        <v>10</v>
      </c>
      <c r="C13" s="117">
        <v>1854</v>
      </c>
      <c r="D13" s="117">
        <v>1948.663456254</v>
      </c>
      <c r="E13" s="118">
        <f>D13/C13*100-100</f>
        <v>5.1059037893203936</v>
      </c>
      <c r="F13" s="120" t="s">
        <v>109</v>
      </c>
    </row>
    <row r="14" spans="1:6" ht="37.5" customHeight="1">
      <c r="A14" s="115" t="s">
        <v>147</v>
      </c>
      <c r="B14" s="116" t="s">
        <v>11</v>
      </c>
      <c r="C14" s="117">
        <v>153471</v>
      </c>
      <c r="D14" s="117">
        <v>147491.7885436365</v>
      </c>
      <c r="E14" s="118">
        <f>D14/C14*100-100</f>
        <v>-3.8959878129180794</v>
      </c>
      <c r="F14" s="120" t="s">
        <v>170</v>
      </c>
    </row>
    <row r="15" spans="1:6" ht="40.5" customHeight="1">
      <c r="A15" s="115" t="s">
        <v>148</v>
      </c>
      <c r="B15" s="116" t="s">
        <v>12</v>
      </c>
      <c r="C15" s="117">
        <v>28668</v>
      </c>
      <c r="D15" s="117">
        <v>25671.659898578298</v>
      </c>
      <c r="E15" s="118">
        <f>D15/C15*100-100</f>
        <v>-10.451863057840455</v>
      </c>
      <c r="F15" s="121" t="s">
        <v>276</v>
      </c>
    </row>
    <row r="16" spans="1:6" ht="23.25" customHeight="1">
      <c r="A16" s="115" t="s">
        <v>149</v>
      </c>
      <c r="B16" s="116" t="s">
        <v>13</v>
      </c>
      <c r="C16" s="117">
        <f>C17+C18</f>
        <v>31360</v>
      </c>
      <c r="D16" s="117">
        <f t="shared" ref="D16" si="1">D17+D18</f>
        <v>36374.740986620178</v>
      </c>
      <c r="E16" s="118">
        <f>D16/C16*100-100</f>
        <v>15.990883248151079</v>
      </c>
      <c r="F16" s="121"/>
    </row>
    <row r="17" spans="1:6" ht="24.75" customHeight="1">
      <c r="A17" s="115" t="s">
        <v>150</v>
      </c>
      <c r="B17" s="116" t="s">
        <v>14</v>
      </c>
      <c r="C17" s="117">
        <v>28890</v>
      </c>
      <c r="D17" s="117">
        <v>33139.060924733996</v>
      </c>
      <c r="E17" s="118">
        <f>D17/C17*100-100</f>
        <v>14.707722134766342</v>
      </c>
      <c r="F17" s="121" t="s">
        <v>109</v>
      </c>
    </row>
    <row r="18" spans="1:6" ht="27" customHeight="1">
      <c r="A18" s="115" t="s">
        <v>151</v>
      </c>
      <c r="B18" s="116" t="s">
        <v>15</v>
      </c>
      <c r="C18" s="117">
        <v>2470</v>
      </c>
      <c r="D18" s="117">
        <v>3235.6800618861816</v>
      </c>
      <c r="E18" s="118">
        <f>D18/C18*100-100</f>
        <v>30.999192788914229</v>
      </c>
      <c r="F18" s="121" t="s">
        <v>277</v>
      </c>
    </row>
    <row r="19" spans="1:6" ht="30" customHeight="1">
      <c r="A19" s="115" t="s">
        <v>152</v>
      </c>
      <c r="B19" s="116" t="s">
        <v>16</v>
      </c>
      <c r="C19" s="117">
        <v>23170</v>
      </c>
      <c r="D19" s="117">
        <v>22262.327410490998</v>
      </c>
      <c r="E19" s="118">
        <f>D19/C19*100-100</f>
        <v>-3.9174475162235751</v>
      </c>
      <c r="F19" s="121" t="s">
        <v>278</v>
      </c>
    </row>
    <row r="20" spans="1:6" ht="23.25" customHeight="1">
      <c r="A20" s="115" t="s">
        <v>153</v>
      </c>
      <c r="B20" s="116" t="s">
        <v>168</v>
      </c>
      <c r="C20" s="122">
        <v>7237.53</v>
      </c>
      <c r="D20" s="117">
        <v>17917.722814904999</v>
      </c>
      <c r="E20" s="118">
        <f>D20/C20*100-100</f>
        <v>147.56681927266624</v>
      </c>
      <c r="F20" s="123" t="s">
        <v>109</v>
      </c>
    </row>
    <row r="21" spans="1:6" ht="18.75" customHeight="1">
      <c r="A21" s="115" t="s">
        <v>154</v>
      </c>
      <c r="B21" s="116" t="s">
        <v>17</v>
      </c>
      <c r="C21" s="117">
        <f>SUM(C22:C41)</f>
        <v>24245</v>
      </c>
      <c r="D21" s="117">
        <f t="shared" ref="D21" si="2">SUM(D22:D41)</f>
        <v>19748.010461011996</v>
      </c>
      <c r="E21" s="118">
        <f>D21/C21*100-100</f>
        <v>-18.548111111519916</v>
      </c>
      <c r="F21" s="124"/>
    </row>
    <row r="22" spans="1:6" ht="36" customHeight="1">
      <c r="A22" s="125" t="s">
        <v>18</v>
      </c>
      <c r="B22" s="116" t="s">
        <v>19</v>
      </c>
      <c r="C22" s="117">
        <v>9991</v>
      </c>
      <c r="D22" s="117">
        <v>7928.8897464000011</v>
      </c>
      <c r="E22" s="118">
        <f>D22/C22*100-100</f>
        <v>-20.639678246421767</v>
      </c>
      <c r="F22" s="124" t="s">
        <v>276</v>
      </c>
    </row>
    <row r="23" spans="1:6" ht="69.75" customHeight="1">
      <c r="A23" s="115" t="s">
        <v>20</v>
      </c>
      <c r="B23" s="116" t="s">
        <v>21</v>
      </c>
      <c r="C23" s="117">
        <v>415</v>
      </c>
      <c r="D23" s="117">
        <v>812.21056867800007</v>
      </c>
      <c r="E23" s="118">
        <f>D23/C23*100-100</f>
        <v>95.713390042891575</v>
      </c>
      <c r="F23" s="121" t="s">
        <v>279</v>
      </c>
    </row>
    <row r="24" spans="1:6" ht="19.5" customHeight="1">
      <c r="A24" s="115" t="s">
        <v>22</v>
      </c>
      <c r="B24" s="116" t="s">
        <v>23</v>
      </c>
      <c r="C24" s="117">
        <v>427</v>
      </c>
      <c r="D24" s="117">
        <v>257.74072740899999</v>
      </c>
      <c r="E24" s="118">
        <f>D24/C24*100-100</f>
        <v>-39.639173908899309</v>
      </c>
      <c r="F24" s="126" t="s">
        <v>280</v>
      </c>
    </row>
    <row r="25" spans="1:6" ht="18.75" customHeight="1">
      <c r="A25" s="115" t="s">
        <v>24</v>
      </c>
      <c r="B25" s="116" t="s">
        <v>25</v>
      </c>
      <c r="C25" s="117">
        <v>967</v>
      </c>
      <c r="D25" s="117">
        <v>838.94906752199995</v>
      </c>
      <c r="E25" s="118">
        <f>D25/C25*100-100</f>
        <v>-13.242081952223373</v>
      </c>
      <c r="F25" s="127"/>
    </row>
    <row r="26" spans="1:6" ht="16.5" customHeight="1">
      <c r="A26" s="115" t="s">
        <v>26</v>
      </c>
      <c r="B26" s="116" t="s">
        <v>27</v>
      </c>
      <c r="C26" s="117">
        <v>119</v>
      </c>
      <c r="D26" s="117">
        <v>9.933561954</v>
      </c>
      <c r="E26" s="118">
        <f>D26/C26*100-100</f>
        <v>-91.652468946218491</v>
      </c>
      <c r="F26" s="128"/>
    </row>
    <row r="27" spans="1:6" ht="22.5" customHeight="1">
      <c r="A27" s="115" t="s">
        <v>28</v>
      </c>
      <c r="B27" s="116" t="s">
        <v>29</v>
      </c>
      <c r="C27" s="117">
        <v>11</v>
      </c>
      <c r="D27" s="117">
        <v>14.541832800000002</v>
      </c>
      <c r="E27" s="118">
        <f>D27/C27*100-100</f>
        <v>32.198480000000018</v>
      </c>
      <c r="F27" s="121" t="s">
        <v>281</v>
      </c>
    </row>
    <row r="28" spans="1:6" ht="20.25" customHeight="1">
      <c r="A28" s="115" t="s">
        <v>30</v>
      </c>
      <c r="B28" s="116" t="s">
        <v>31</v>
      </c>
      <c r="C28" s="117">
        <v>196</v>
      </c>
      <c r="D28" s="117">
        <v>158.549059395</v>
      </c>
      <c r="E28" s="118">
        <f>D28/C28*100-100</f>
        <v>-19.107622757653061</v>
      </c>
      <c r="F28" s="129" t="s">
        <v>280</v>
      </c>
    </row>
    <row r="29" spans="1:6" ht="23.25" customHeight="1">
      <c r="A29" s="115" t="s">
        <v>32</v>
      </c>
      <c r="B29" s="116" t="s">
        <v>33</v>
      </c>
      <c r="C29" s="117">
        <v>5798</v>
      </c>
      <c r="D29" s="117">
        <v>4561.3277171999998</v>
      </c>
      <c r="E29" s="118">
        <f>D29/C29*100-100</f>
        <v>-21.329290838220089</v>
      </c>
      <c r="F29" s="130"/>
    </row>
    <row r="30" spans="1:6" ht="17.25" customHeight="1">
      <c r="A30" s="115" t="s">
        <v>34</v>
      </c>
      <c r="B30" s="116" t="s">
        <v>35</v>
      </c>
      <c r="C30" s="117">
        <v>13</v>
      </c>
      <c r="D30" s="117">
        <v>6.5885007420000008</v>
      </c>
      <c r="E30" s="118">
        <f>D30/C30*100-100</f>
        <v>-49.319225061538454</v>
      </c>
      <c r="F30" s="130"/>
    </row>
    <row r="31" spans="1:6" ht="17.25" customHeight="1">
      <c r="A31" s="115" t="s">
        <v>36</v>
      </c>
      <c r="B31" s="116" t="s">
        <v>37</v>
      </c>
      <c r="C31" s="117">
        <v>424</v>
      </c>
      <c r="D31" s="117">
        <v>306.66370356899995</v>
      </c>
      <c r="E31" s="118">
        <f>D31/C31*100-100</f>
        <v>-27.673654818632087</v>
      </c>
      <c r="F31" s="131"/>
    </row>
    <row r="32" spans="1:6" ht="39.75" customHeight="1">
      <c r="A32" s="115" t="s">
        <v>38</v>
      </c>
      <c r="B32" s="116" t="s">
        <v>39</v>
      </c>
      <c r="C32" s="117">
        <v>146</v>
      </c>
      <c r="D32" s="117">
        <v>156.36500000000001</v>
      </c>
      <c r="E32" s="118">
        <f>D32/C32*100-100</f>
        <v>7.099315068493155</v>
      </c>
      <c r="F32" s="123" t="s">
        <v>282</v>
      </c>
    </row>
    <row r="33" spans="1:6" ht="27" customHeight="1">
      <c r="A33" s="115" t="s">
        <v>40</v>
      </c>
      <c r="B33" s="116" t="s">
        <v>41</v>
      </c>
      <c r="C33" s="117">
        <v>1461</v>
      </c>
      <c r="D33" s="117">
        <v>1121.7738010319999</v>
      </c>
      <c r="E33" s="118">
        <f>D33/C33*100-100</f>
        <v>-23.218767896509235</v>
      </c>
      <c r="F33" s="126" t="s">
        <v>280</v>
      </c>
    </row>
    <row r="34" spans="1:6" ht="19.5" customHeight="1">
      <c r="A34" s="125" t="s">
        <v>42</v>
      </c>
      <c r="B34" s="116" t="s">
        <v>110</v>
      </c>
      <c r="C34" s="117">
        <v>2357</v>
      </c>
      <c r="D34" s="117">
        <v>1995.2996117130001</v>
      </c>
      <c r="E34" s="118">
        <f>D34/C34*100-100</f>
        <v>-15.345795005812462</v>
      </c>
      <c r="F34" s="127"/>
    </row>
    <row r="35" spans="1:6" ht="21.75" customHeight="1">
      <c r="A35" s="115" t="s">
        <v>44</v>
      </c>
      <c r="B35" s="116" t="s">
        <v>43</v>
      </c>
      <c r="C35" s="117">
        <v>1218</v>
      </c>
      <c r="D35" s="117">
        <v>877.60428561000015</v>
      </c>
      <c r="E35" s="118">
        <f>D35/C35*100-100</f>
        <v>-27.947102987684715</v>
      </c>
      <c r="F35" s="127"/>
    </row>
    <row r="36" spans="1:6" ht="28.5" customHeight="1">
      <c r="A36" s="115" t="s">
        <v>111</v>
      </c>
      <c r="B36" s="116" t="s">
        <v>155</v>
      </c>
      <c r="C36" s="117">
        <v>683</v>
      </c>
      <c r="D36" s="117">
        <v>527.96791361700002</v>
      </c>
      <c r="E36" s="118">
        <f>D36/C36*100-100</f>
        <v>-22.698694931625184</v>
      </c>
      <c r="F36" s="127"/>
    </row>
    <row r="37" spans="1:6" ht="41.25" customHeight="1">
      <c r="A37" s="115" t="s">
        <v>112</v>
      </c>
      <c r="B37" s="116" t="s">
        <v>156</v>
      </c>
      <c r="C37" s="117">
        <v>19</v>
      </c>
      <c r="D37" s="117">
        <v>12.42</v>
      </c>
      <c r="E37" s="118">
        <f>D37/C37*100-100</f>
        <v>-34.631578947368425</v>
      </c>
      <c r="F37" s="128"/>
    </row>
    <row r="38" spans="1:6" ht="30" customHeight="1">
      <c r="A38" s="115" t="s">
        <v>268</v>
      </c>
      <c r="B38" s="116" t="s">
        <v>273</v>
      </c>
      <c r="C38" s="117"/>
      <c r="D38" s="117">
        <v>54.137892590999996</v>
      </c>
      <c r="E38" s="118"/>
      <c r="F38" s="123" t="s">
        <v>283</v>
      </c>
    </row>
    <row r="39" spans="1:6">
      <c r="A39" s="115" t="s">
        <v>113</v>
      </c>
      <c r="B39" s="132" t="s">
        <v>157</v>
      </c>
      <c r="C39" s="117"/>
      <c r="D39" s="117">
        <v>9.8006840999999998</v>
      </c>
      <c r="E39" s="118"/>
      <c r="F39" s="120" t="s">
        <v>284</v>
      </c>
    </row>
    <row r="40" spans="1:6" ht="25.5">
      <c r="A40" s="115" t="s">
        <v>114</v>
      </c>
      <c r="B40" s="132" t="s">
        <v>274</v>
      </c>
      <c r="C40" s="117"/>
      <c r="D40" s="117">
        <v>65.825379620999996</v>
      </c>
      <c r="E40" s="118"/>
      <c r="F40" s="120" t="s">
        <v>285</v>
      </c>
    </row>
    <row r="41" spans="1:6" ht="30" customHeight="1">
      <c r="A41" s="115" t="s">
        <v>269</v>
      </c>
      <c r="B41" s="116" t="s">
        <v>45</v>
      </c>
      <c r="C41" s="117"/>
      <c r="D41" s="117">
        <v>31.421407059000007</v>
      </c>
      <c r="E41" s="118"/>
      <c r="F41" s="120" t="s">
        <v>286</v>
      </c>
    </row>
    <row r="42" spans="1:6" ht="31.5" customHeight="1">
      <c r="A42" s="115" t="s">
        <v>158</v>
      </c>
      <c r="B42" s="116" t="s">
        <v>46</v>
      </c>
      <c r="C42" s="117">
        <f>C43+C44</f>
        <v>1110</v>
      </c>
      <c r="D42" s="117">
        <f t="shared" ref="D42" si="3">D43+D44</f>
        <v>864.58551119999993</v>
      </c>
      <c r="E42" s="118">
        <f>D42/C42*100-100</f>
        <v>-22.109413405405405</v>
      </c>
      <c r="F42" s="120"/>
    </row>
    <row r="43" spans="1:6" ht="51">
      <c r="A43" s="115" t="s">
        <v>159</v>
      </c>
      <c r="B43" s="116" t="s">
        <v>47</v>
      </c>
      <c r="C43" s="117">
        <v>1107</v>
      </c>
      <c r="D43" s="117">
        <v>861.44946119999997</v>
      </c>
      <c r="E43" s="118">
        <f>D43/C43*100-100</f>
        <v>-22.181620487804878</v>
      </c>
      <c r="F43" s="120" t="s">
        <v>287</v>
      </c>
    </row>
    <row r="44" spans="1:6" ht="27" customHeight="1">
      <c r="A44" s="115" t="s">
        <v>160</v>
      </c>
      <c r="B44" s="116" t="s">
        <v>48</v>
      </c>
      <c r="C44" s="117">
        <v>3</v>
      </c>
      <c r="D44" s="117">
        <v>3.13605</v>
      </c>
      <c r="E44" s="118">
        <v>0</v>
      </c>
      <c r="F44" s="120"/>
    </row>
    <row r="45" spans="1:6" ht="22.5" customHeight="1">
      <c r="A45" s="110" t="s">
        <v>49</v>
      </c>
      <c r="B45" s="133" t="s">
        <v>50</v>
      </c>
      <c r="C45" s="112">
        <f>C46</f>
        <v>11065</v>
      </c>
      <c r="D45" s="112">
        <f t="shared" ref="D45" si="4">D46</f>
        <v>23870.97850813355</v>
      </c>
      <c r="E45" s="118">
        <f>D45/C45*100-100</f>
        <v>115.73410310107141</v>
      </c>
      <c r="F45" s="134"/>
    </row>
    <row r="46" spans="1:6" ht="31.5" customHeight="1">
      <c r="A46" s="115" t="s">
        <v>161</v>
      </c>
      <c r="B46" s="116" t="s">
        <v>51</v>
      </c>
      <c r="C46" s="117">
        <f>C47+C48+C49+C52+C55</f>
        <v>11065</v>
      </c>
      <c r="D46" s="117">
        <f t="shared" ref="D46" si="5">D47+D48+D49+D52+D55</f>
        <v>23870.97850813355</v>
      </c>
      <c r="E46" s="118">
        <f>D46/C46*100-100</f>
        <v>115.73410310107141</v>
      </c>
      <c r="F46" s="134"/>
    </row>
    <row r="47" spans="1:6" ht="39.75" customHeight="1">
      <c r="A47" s="115" t="s">
        <v>162</v>
      </c>
      <c r="B47" s="116" t="s">
        <v>52</v>
      </c>
      <c r="C47" s="117">
        <v>7667</v>
      </c>
      <c r="D47" s="117">
        <v>18298.032343499224</v>
      </c>
      <c r="E47" s="118">
        <f>D47/C47*100-100</f>
        <v>138.6596105843123</v>
      </c>
      <c r="F47" s="120" t="s">
        <v>288</v>
      </c>
    </row>
    <row r="48" spans="1:6" ht="26.25" customHeight="1">
      <c r="A48" s="115" t="s">
        <v>163</v>
      </c>
      <c r="B48" s="116" t="s">
        <v>15</v>
      </c>
      <c r="C48" s="117">
        <v>656</v>
      </c>
      <c r="D48" s="117">
        <v>1577.1623479942566</v>
      </c>
      <c r="E48" s="118">
        <f>D48/C48*100-100</f>
        <v>140.42108963327084</v>
      </c>
      <c r="F48" s="120" t="s">
        <v>289</v>
      </c>
    </row>
    <row r="49" spans="1:6" ht="21" customHeight="1">
      <c r="A49" s="115" t="s">
        <v>164</v>
      </c>
      <c r="B49" s="116" t="s">
        <v>53</v>
      </c>
      <c r="C49" s="117">
        <f>C50+C51</f>
        <v>1622</v>
      </c>
      <c r="D49" s="117">
        <f t="shared" ref="D49" si="6">D50+D51</f>
        <v>1880.3841087817798</v>
      </c>
      <c r="E49" s="118">
        <f>D49/C49*100-100</f>
        <v>15.929969715276187</v>
      </c>
      <c r="F49" s="120"/>
    </row>
    <row r="50" spans="1:6" ht="28.5" customHeight="1">
      <c r="A50" s="115"/>
      <c r="B50" s="135" t="s">
        <v>54</v>
      </c>
      <c r="C50" s="117">
        <v>1587</v>
      </c>
      <c r="D50" s="117">
        <v>1845.1449328926599</v>
      </c>
      <c r="E50" s="118">
        <f>D50/C50*100-100</f>
        <v>16.266221354294899</v>
      </c>
      <c r="F50" s="120" t="s">
        <v>115</v>
      </c>
    </row>
    <row r="51" spans="1:6" ht="22.5" customHeight="1">
      <c r="A51" s="115"/>
      <c r="B51" s="135" t="s">
        <v>55</v>
      </c>
      <c r="C51" s="117">
        <v>35</v>
      </c>
      <c r="D51" s="117">
        <v>35.239175889119998</v>
      </c>
      <c r="E51" s="118">
        <f>D51/C51*100-100</f>
        <v>0.68335968319999552</v>
      </c>
      <c r="F51" s="120"/>
    </row>
    <row r="52" spans="1:6" ht="15.75" customHeight="1">
      <c r="A52" s="115" t="s">
        <v>165</v>
      </c>
      <c r="B52" s="116" t="s">
        <v>56</v>
      </c>
      <c r="C52" s="117">
        <f>C53+C54</f>
        <v>88</v>
      </c>
      <c r="D52" s="117">
        <f t="shared" ref="D52" si="7">D53+D54</f>
        <v>227.35273028094898</v>
      </c>
      <c r="E52" s="118">
        <f>D52/C52*100-100</f>
        <v>158.35537531926019</v>
      </c>
      <c r="F52" s="126" t="s">
        <v>290</v>
      </c>
    </row>
    <row r="53" spans="1:6" ht="18.75" customHeight="1">
      <c r="A53" s="136"/>
      <c r="B53" s="137" t="s">
        <v>57</v>
      </c>
      <c r="C53" s="117">
        <v>81</v>
      </c>
      <c r="D53" s="117">
        <v>218.76757887183001</v>
      </c>
      <c r="E53" s="118">
        <f>D53/C53*100-100</f>
        <v>170.083430705963</v>
      </c>
      <c r="F53" s="127"/>
    </row>
    <row r="54" spans="1:6" ht="17.25" customHeight="1">
      <c r="A54" s="136"/>
      <c r="B54" s="137" t="s">
        <v>58</v>
      </c>
      <c r="C54" s="117">
        <v>7</v>
      </c>
      <c r="D54" s="117">
        <v>8.5851514091189696</v>
      </c>
      <c r="E54" s="118">
        <f>D54/C54*100-100</f>
        <v>22.645020130270993</v>
      </c>
      <c r="F54" s="128"/>
    </row>
    <row r="55" spans="1:6" ht="22.5" customHeight="1">
      <c r="A55" s="136" t="s">
        <v>166</v>
      </c>
      <c r="B55" s="132" t="s">
        <v>59</v>
      </c>
      <c r="C55" s="117">
        <f>SUM(C56:C71)</f>
        <v>1032</v>
      </c>
      <c r="D55" s="117">
        <f t="shared" ref="D55" si="8">SUM(D56:D71)</f>
        <v>1888.0469775773436</v>
      </c>
      <c r="E55" s="118">
        <f>D55/C55*100-100</f>
        <v>82.950288524936411</v>
      </c>
      <c r="F55" s="138"/>
    </row>
    <row r="56" spans="1:6" ht="30.75" customHeight="1">
      <c r="A56" s="136" t="s">
        <v>127</v>
      </c>
      <c r="B56" s="132" t="s">
        <v>60</v>
      </c>
      <c r="C56" s="117">
        <v>53</v>
      </c>
      <c r="D56" s="117">
        <v>65.529998636835586</v>
      </c>
      <c r="E56" s="118">
        <f>D56/C56*100-100</f>
        <v>23.641506861953943</v>
      </c>
      <c r="F56" s="121" t="s">
        <v>291</v>
      </c>
    </row>
    <row r="57" spans="1:6" ht="38.25" customHeight="1">
      <c r="A57" s="136" t="s">
        <v>128</v>
      </c>
      <c r="B57" s="132" t="s">
        <v>61</v>
      </c>
      <c r="C57" s="117">
        <v>90</v>
      </c>
      <c r="D57" s="117">
        <v>124.1943293079468</v>
      </c>
      <c r="E57" s="118">
        <f>D57/C57*100-100</f>
        <v>37.993699231052005</v>
      </c>
      <c r="F57" s="121" t="s">
        <v>288</v>
      </c>
    </row>
    <row r="58" spans="1:6" ht="37.5" customHeight="1">
      <c r="A58" s="136" t="s">
        <v>129</v>
      </c>
      <c r="B58" s="132" t="s">
        <v>62</v>
      </c>
      <c r="C58" s="117">
        <v>211</v>
      </c>
      <c r="D58" s="117">
        <v>192.79652384960099</v>
      </c>
      <c r="E58" s="118">
        <f>D58/C58*100-100</f>
        <v>-8.627239881705691</v>
      </c>
      <c r="F58" s="121" t="s">
        <v>292</v>
      </c>
    </row>
    <row r="59" spans="1:6" ht="31.5" customHeight="1">
      <c r="A59" s="136" t="s">
        <v>130</v>
      </c>
      <c r="B59" s="132" t="s">
        <v>63</v>
      </c>
      <c r="C59" s="117">
        <v>127</v>
      </c>
      <c r="D59" s="117">
        <v>139.27927206785759</v>
      </c>
      <c r="E59" s="118">
        <f>D59/C59*100-100</f>
        <v>9.6687181636673927</v>
      </c>
      <c r="F59" s="121" t="s">
        <v>291</v>
      </c>
    </row>
    <row r="60" spans="1:6" ht="42" customHeight="1">
      <c r="A60" s="136" t="s">
        <v>131</v>
      </c>
      <c r="B60" s="132" t="s">
        <v>64</v>
      </c>
      <c r="C60" s="117">
        <v>218</v>
      </c>
      <c r="D60" s="117">
        <v>0</v>
      </c>
      <c r="E60" s="118">
        <f>D60/C60*100-100</f>
        <v>-100</v>
      </c>
      <c r="F60" s="121" t="s">
        <v>293</v>
      </c>
    </row>
    <row r="61" spans="1:6" ht="51" customHeight="1">
      <c r="A61" s="136" t="s">
        <v>132</v>
      </c>
      <c r="B61" s="132" t="s">
        <v>65</v>
      </c>
      <c r="C61" s="117">
        <v>26</v>
      </c>
      <c r="D61" s="117">
        <v>126.02557178212679</v>
      </c>
      <c r="E61" s="118">
        <f>D61/C61*100-100</f>
        <v>384.71373762356455</v>
      </c>
      <c r="F61" s="124" t="s">
        <v>294</v>
      </c>
    </row>
    <row r="62" spans="1:6" ht="28.5" customHeight="1">
      <c r="A62" s="136" t="s">
        <v>133</v>
      </c>
      <c r="B62" s="132" t="s">
        <v>66</v>
      </c>
      <c r="C62" s="117">
        <v>97</v>
      </c>
      <c r="D62" s="117">
        <v>117.07153008081299</v>
      </c>
      <c r="E62" s="118">
        <f>D62/C62*100-100</f>
        <v>20.692299052384527</v>
      </c>
      <c r="F62" s="119" t="s">
        <v>291</v>
      </c>
    </row>
    <row r="63" spans="1:6" ht="19.5" customHeight="1">
      <c r="A63" s="136" t="s">
        <v>134</v>
      </c>
      <c r="B63" s="132" t="s">
        <v>67</v>
      </c>
      <c r="C63" s="117">
        <v>0</v>
      </c>
      <c r="D63" s="117">
        <v>8.176873263300001</v>
      </c>
      <c r="E63" s="118">
        <v>0</v>
      </c>
      <c r="F63" s="139"/>
    </row>
    <row r="64" spans="1:6" ht="20.25" customHeight="1">
      <c r="A64" s="136" t="s">
        <v>135</v>
      </c>
      <c r="B64" s="132" t="s">
        <v>68</v>
      </c>
      <c r="C64" s="117">
        <v>14</v>
      </c>
      <c r="D64" s="117">
        <v>13.789074358835997</v>
      </c>
      <c r="E64" s="118">
        <v>0</v>
      </c>
      <c r="F64" s="121"/>
    </row>
    <row r="65" spans="1:9" ht="28.5" customHeight="1">
      <c r="A65" s="136" t="s">
        <v>136</v>
      </c>
      <c r="B65" s="132" t="s">
        <v>141</v>
      </c>
      <c r="C65" s="117">
        <v>196</v>
      </c>
      <c r="D65" s="117">
        <v>250.57004118006418</v>
      </c>
      <c r="E65" s="118">
        <f>D65/C65*100-100</f>
        <v>27.841857744930707</v>
      </c>
      <c r="F65" s="121" t="s">
        <v>291</v>
      </c>
    </row>
    <row r="66" spans="1:9" ht="27" customHeight="1">
      <c r="A66" s="136" t="s">
        <v>270</v>
      </c>
      <c r="B66" s="132" t="s">
        <v>169</v>
      </c>
      <c r="C66" s="117"/>
      <c r="D66" s="117">
        <v>228.99939071058</v>
      </c>
      <c r="E66" s="118"/>
      <c r="F66" s="123" t="s">
        <v>295</v>
      </c>
    </row>
    <row r="67" spans="1:9" ht="31.5" customHeight="1">
      <c r="A67" s="136" t="s">
        <v>271</v>
      </c>
      <c r="B67" s="132" t="s">
        <v>116</v>
      </c>
      <c r="C67" s="117"/>
      <c r="D67" s="117">
        <v>51.649928873297995</v>
      </c>
      <c r="E67" s="118"/>
      <c r="F67" s="129" t="s">
        <v>296</v>
      </c>
    </row>
    <row r="68" spans="1:9" ht="25.5">
      <c r="A68" s="136" t="s">
        <v>137</v>
      </c>
      <c r="B68" s="132" t="s">
        <v>142</v>
      </c>
      <c r="C68" s="117"/>
      <c r="D68" s="117">
        <v>21.7244665240848</v>
      </c>
      <c r="E68" s="118"/>
      <c r="F68" s="130"/>
    </row>
    <row r="69" spans="1:9">
      <c r="A69" s="136" t="s">
        <v>138</v>
      </c>
      <c r="B69" s="132" t="s">
        <v>117</v>
      </c>
      <c r="C69" s="117"/>
      <c r="D69" s="117">
        <v>130.31287713999998</v>
      </c>
      <c r="E69" s="118"/>
      <c r="F69" s="130"/>
      <c r="I69" s="7"/>
    </row>
    <row r="70" spans="1:9" ht="25.5">
      <c r="A70" s="136" t="s">
        <v>139</v>
      </c>
      <c r="B70" s="132" t="s">
        <v>118</v>
      </c>
      <c r="C70" s="117"/>
      <c r="D70" s="117">
        <v>62.927099802000001</v>
      </c>
      <c r="E70" s="118"/>
      <c r="F70" s="131"/>
    </row>
    <row r="71" spans="1:9" ht="28.5" customHeight="1">
      <c r="A71" s="136" t="s">
        <v>140</v>
      </c>
      <c r="B71" s="132" t="s">
        <v>275</v>
      </c>
      <c r="C71" s="117"/>
      <c r="D71" s="117">
        <v>355</v>
      </c>
      <c r="E71" s="118"/>
      <c r="F71" s="120" t="s">
        <v>297</v>
      </c>
    </row>
    <row r="72" spans="1:9">
      <c r="A72" s="136" t="s">
        <v>272</v>
      </c>
      <c r="B72" s="140" t="s">
        <v>45</v>
      </c>
      <c r="C72" s="141"/>
      <c r="D72" s="117">
        <v>1</v>
      </c>
      <c r="E72" s="118"/>
      <c r="F72" s="141" t="s">
        <v>298</v>
      </c>
    </row>
    <row r="73" spans="1:9" ht="26.25" customHeight="1">
      <c r="A73" s="142" t="s">
        <v>69</v>
      </c>
      <c r="B73" s="143" t="s">
        <v>70</v>
      </c>
      <c r="C73" s="112">
        <f>C45+C9</f>
        <v>287983.53000000003</v>
      </c>
      <c r="D73" s="112">
        <f>D45+D9</f>
        <v>301090.63914381253</v>
      </c>
      <c r="E73" s="113">
        <f t="shared" ref="E73:E77" si="9">D73/C73*100-100</f>
        <v>4.5513398435710712</v>
      </c>
      <c r="F73" s="144"/>
    </row>
    <row r="74" spans="1:9" ht="20.25" customHeight="1">
      <c r="A74" s="142" t="s">
        <v>71</v>
      </c>
      <c r="B74" s="143" t="s">
        <v>167</v>
      </c>
      <c r="C74" s="112">
        <v>47173</v>
      </c>
      <c r="D74" s="112">
        <f>D75-D73</f>
        <v>-60016.083593812538</v>
      </c>
      <c r="E74" s="113">
        <f t="shared" si="9"/>
        <v>-227.22549677530057</v>
      </c>
      <c r="F74" s="145"/>
    </row>
    <row r="75" spans="1:9" ht="17.25" customHeight="1">
      <c r="A75" s="142" t="s">
        <v>73</v>
      </c>
      <c r="B75" s="143" t="s">
        <v>72</v>
      </c>
      <c r="C75" s="112">
        <v>335157</v>
      </c>
      <c r="D75" s="112">
        <v>241074.55554999999</v>
      </c>
      <c r="E75" s="113">
        <f t="shared" si="9"/>
        <v>-28.071156040303507</v>
      </c>
      <c r="F75" s="145"/>
    </row>
    <row r="76" spans="1:9" ht="63.75">
      <c r="A76" s="142" t="s">
        <v>76</v>
      </c>
      <c r="B76" s="143" t="s">
        <v>74</v>
      </c>
      <c r="C76" s="112">
        <v>84187</v>
      </c>
      <c r="D76" s="112">
        <v>67898.64</v>
      </c>
      <c r="E76" s="113">
        <f t="shared" si="9"/>
        <v>-19.347832800788723</v>
      </c>
      <c r="F76" s="119" t="s">
        <v>299</v>
      </c>
    </row>
    <row r="77" spans="1:9" ht="89.25">
      <c r="A77" s="110"/>
      <c r="B77" s="143" t="s">
        <v>77</v>
      </c>
      <c r="C77" s="146">
        <v>3981.1</v>
      </c>
      <c r="D77" s="146">
        <f>D75/D76*1000</f>
        <v>3550.5063952680052</v>
      </c>
      <c r="E77" s="118">
        <f t="shared" si="9"/>
        <v>-10.815945460601199</v>
      </c>
      <c r="F77" s="147" t="s">
        <v>300</v>
      </c>
    </row>
  </sheetData>
  <mergeCells count="15">
    <mergeCell ref="F67:F70"/>
    <mergeCell ref="A1:F1"/>
    <mergeCell ref="A2:F2"/>
    <mergeCell ref="A3:F3"/>
    <mergeCell ref="A4:F4"/>
    <mergeCell ref="F6:F7"/>
    <mergeCell ref="F24:F26"/>
    <mergeCell ref="F28:F31"/>
    <mergeCell ref="F33:F37"/>
    <mergeCell ref="F52:F54"/>
    <mergeCell ref="A6:A7"/>
    <mergeCell ref="B6:B7"/>
    <mergeCell ref="C6:C7"/>
    <mergeCell ref="D6:D7"/>
    <mergeCell ref="E6:E7"/>
  </mergeCells>
  <pageMargins left="0.33" right="0.2" top="0.75" bottom="0.3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abSelected="1" zoomScale="82" zoomScaleNormal="82" workbookViewId="0">
      <selection activeCell="I16" sqref="I16"/>
    </sheetView>
  </sheetViews>
  <sheetFormatPr defaultRowHeight="15"/>
  <cols>
    <col min="1" max="1" width="4.7109375" customWidth="1"/>
    <col min="2" max="2" width="21.7109375" customWidth="1"/>
    <col min="3" max="3" width="9.5703125" customWidth="1"/>
    <col min="4" max="4" width="9.42578125" customWidth="1"/>
    <col min="5" max="5" width="9" customWidth="1"/>
    <col min="6" max="6" width="15.42578125" customWidth="1"/>
    <col min="7" max="7" width="10.5703125" customWidth="1"/>
    <col min="11" max="11" width="14.140625" customWidth="1"/>
    <col min="12" max="12" width="15.5703125" customWidth="1"/>
    <col min="13" max="13" width="14.140625" customWidth="1"/>
    <col min="14" max="14" width="14.7109375" customWidth="1"/>
  </cols>
  <sheetData>
    <row r="1" spans="1:14" ht="63.75" customHeight="1">
      <c r="A1" s="158" t="s">
        <v>308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</row>
    <row r="3" spans="1:14" ht="92.25" customHeight="1">
      <c r="A3" s="148" t="s">
        <v>2</v>
      </c>
      <c r="B3" s="149" t="s">
        <v>304</v>
      </c>
      <c r="C3" s="149"/>
      <c r="D3" s="149"/>
      <c r="E3" s="149"/>
      <c r="F3" s="149"/>
      <c r="G3" s="149" t="s">
        <v>90</v>
      </c>
      <c r="H3" s="149" t="s">
        <v>91</v>
      </c>
      <c r="I3" s="149"/>
      <c r="J3" s="149"/>
      <c r="K3" s="149" t="s">
        <v>92</v>
      </c>
      <c r="L3" s="149"/>
      <c r="M3" s="159" t="s">
        <v>307</v>
      </c>
      <c r="N3" s="160"/>
    </row>
    <row r="4" spans="1:14" ht="21.75" customHeight="1">
      <c r="A4" s="148"/>
      <c r="B4" s="149" t="s">
        <v>93</v>
      </c>
      <c r="C4" s="149" t="s">
        <v>94</v>
      </c>
      <c r="D4" s="149" t="s">
        <v>95</v>
      </c>
      <c r="E4" s="149"/>
      <c r="F4" s="149" t="s">
        <v>96</v>
      </c>
      <c r="G4" s="149"/>
      <c r="H4" s="149" t="s">
        <v>97</v>
      </c>
      <c r="I4" s="149" t="s">
        <v>98</v>
      </c>
      <c r="J4" s="149" t="s">
        <v>99</v>
      </c>
      <c r="K4" s="149" t="s">
        <v>100</v>
      </c>
      <c r="L4" s="149"/>
      <c r="M4" s="149" t="s">
        <v>125</v>
      </c>
      <c r="N4" s="149"/>
    </row>
    <row r="5" spans="1:14" ht="70.5" customHeight="1">
      <c r="A5" s="148"/>
      <c r="B5" s="149"/>
      <c r="C5" s="149"/>
      <c r="D5" s="149"/>
      <c r="E5" s="149"/>
      <c r="F5" s="149"/>
      <c r="G5" s="149"/>
      <c r="H5" s="149"/>
      <c r="I5" s="149"/>
      <c r="J5" s="149"/>
      <c r="K5" s="149" t="s">
        <v>16</v>
      </c>
      <c r="L5" s="149" t="s">
        <v>101</v>
      </c>
      <c r="M5" s="149"/>
      <c r="N5" s="149"/>
    </row>
    <row r="6" spans="1:14" ht="38.25" customHeight="1">
      <c r="A6" s="148"/>
      <c r="B6" s="149"/>
      <c r="C6" s="149"/>
      <c r="D6" s="150" t="s">
        <v>102</v>
      </c>
      <c r="E6" s="150" t="s">
        <v>103</v>
      </c>
      <c r="F6" s="149"/>
      <c r="G6" s="149"/>
      <c r="H6" s="149"/>
      <c r="I6" s="149"/>
      <c r="J6" s="149"/>
      <c r="K6" s="149"/>
      <c r="L6" s="149"/>
      <c r="M6" s="150" t="s">
        <v>126</v>
      </c>
      <c r="N6" s="150" t="s">
        <v>104</v>
      </c>
    </row>
    <row r="7" spans="1:14">
      <c r="A7" s="150">
        <v>1</v>
      </c>
      <c r="B7" s="150">
        <v>3</v>
      </c>
      <c r="C7" s="150">
        <v>4</v>
      </c>
      <c r="D7" s="150">
        <v>5</v>
      </c>
      <c r="E7" s="150">
        <v>6</v>
      </c>
      <c r="F7" s="150">
        <v>7</v>
      </c>
      <c r="G7" s="150">
        <v>8</v>
      </c>
      <c r="H7" s="150">
        <v>9</v>
      </c>
      <c r="I7" s="150">
        <v>10</v>
      </c>
      <c r="J7" s="150">
        <v>11</v>
      </c>
      <c r="K7" s="150">
        <v>13</v>
      </c>
      <c r="L7" s="150">
        <v>14</v>
      </c>
      <c r="M7" s="150">
        <v>19</v>
      </c>
      <c r="N7" s="150">
        <v>20</v>
      </c>
    </row>
    <row r="8" spans="1:14" ht="76.5">
      <c r="A8" s="150"/>
      <c r="B8" s="150"/>
      <c r="C8" s="150" t="s">
        <v>75</v>
      </c>
      <c r="D8" s="151">
        <v>84187</v>
      </c>
      <c r="E8" s="151">
        <v>67899</v>
      </c>
      <c r="F8" s="150"/>
      <c r="G8" s="150" t="s">
        <v>105</v>
      </c>
      <c r="H8" s="152">
        <v>70431</v>
      </c>
      <c r="I8" s="152">
        <v>70431</v>
      </c>
      <c r="J8" s="152">
        <v>0</v>
      </c>
      <c r="K8" s="153">
        <v>22489</v>
      </c>
      <c r="L8" s="153" t="s">
        <v>306</v>
      </c>
      <c r="M8" s="150"/>
      <c r="N8" s="150"/>
    </row>
    <row r="9" spans="1:14" ht="42" customHeight="1">
      <c r="A9" s="150">
        <v>1</v>
      </c>
      <c r="B9" s="154" t="s">
        <v>171</v>
      </c>
      <c r="C9" s="156" t="s">
        <v>172</v>
      </c>
      <c r="D9" s="157">
        <v>59</v>
      </c>
      <c r="E9" s="157">
        <v>59</v>
      </c>
      <c r="F9" s="155" t="s">
        <v>305</v>
      </c>
      <c r="G9" s="150"/>
      <c r="H9" s="152">
        <v>70431</v>
      </c>
      <c r="I9" s="152">
        <v>70431</v>
      </c>
      <c r="J9" s="152">
        <f t="shared" ref="J9" si="0">I9-H9</f>
        <v>0</v>
      </c>
      <c r="K9" s="153"/>
      <c r="L9" s="153"/>
      <c r="M9" s="98">
        <v>8.8000000000000007</v>
      </c>
      <c r="N9" s="98">
        <v>11.4</v>
      </c>
    </row>
    <row r="10" spans="1:14" ht="30" customHeight="1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3"/>
      <c r="L10" s="3"/>
      <c r="M10" s="3"/>
      <c r="N10" s="4"/>
    </row>
    <row r="11" spans="1:14" ht="19.5" customHeight="1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"/>
      <c r="L11" s="2"/>
      <c r="M11" s="2"/>
      <c r="N11" s="2"/>
    </row>
    <row r="12" spans="1:14" ht="45" customHeight="1">
      <c r="A12" s="14"/>
      <c r="B12" s="15"/>
      <c r="C12" s="15"/>
      <c r="D12" s="15"/>
      <c r="E12" s="15"/>
      <c r="F12" s="15"/>
      <c r="G12" s="15"/>
      <c r="H12" s="15"/>
      <c r="I12" s="15"/>
      <c r="J12" s="15"/>
      <c r="K12" s="1"/>
      <c r="L12" s="2"/>
      <c r="M12" s="2"/>
      <c r="N12" s="2"/>
    </row>
  </sheetData>
  <mergeCells count="22">
    <mergeCell ref="A1:N2"/>
    <mergeCell ref="M3:N3"/>
    <mergeCell ref="A3:A6"/>
    <mergeCell ref="B3:F3"/>
    <mergeCell ref="G3:G6"/>
    <mergeCell ref="H3:J3"/>
    <mergeCell ref="K3:L3"/>
    <mergeCell ref="J4:J6"/>
    <mergeCell ref="K4:L4"/>
    <mergeCell ref="L5:L6"/>
    <mergeCell ref="M4:N5"/>
    <mergeCell ref="K5:K6"/>
    <mergeCell ref="A10:A12"/>
    <mergeCell ref="B10:J10"/>
    <mergeCell ref="B11:J11"/>
    <mergeCell ref="B12:J12"/>
    <mergeCell ref="B4:B6"/>
    <mergeCell ref="C4:C6"/>
    <mergeCell ref="D4:E5"/>
    <mergeCell ref="F4:F6"/>
    <mergeCell ref="H4:H6"/>
    <mergeCell ref="I4:I6"/>
  </mergeCells>
  <pageMargins left="0.2" right="0.2" top="1.0900000000000001" bottom="0.75" header="0.3" footer="0.3"/>
  <pageSetup paperSize="9" scale="52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98" zoomScaleNormal="98" workbookViewId="0">
      <selection activeCell="J27" sqref="J27"/>
    </sheetView>
  </sheetViews>
  <sheetFormatPr defaultRowHeight="15"/>
  <cols>
    <col min="1" max="1" width="57" customWidth="1"/>
    <col min="2" max="2" width="6.28515625" customWidth="1"/>
    <col min="3" max="3" width="12.140625" customWidth="1"/>
    <col min="4" max="4" width="14.42578125" customWidth="1"/>
    <col min="5" max="5" width="15.140625" customWidth="1"/>
  </cols>
  <sheetData>
    <row r="1" spans="1:5">
      <c r="A1" s="5"/>
    </row>
    <row r="2" spans="1:5">
      <c r="A2" s="55" t="s">
        <v>78</v>
      </c>
      <c r="B2" s="55"/>
      <c r="C2" s="55"/>
      <c r="D2" s="55"/>
      <c r="E2" s="55"/>
    </row>
    <row r="3" spans="1:5">
      <c r="A3" s="55" t="s">
        <v>267</v>
      </c>
      <c r="B3" s="55"/>
      <c r="C3" s="55"/>
      <c r="D3" s="55"/>
      <c r="E3" s="55"/>
    </row>
    <row r="4" spans="1:5">
      <c r="A4" s="5"/>
      <c r="D4" s="88" t="s">
        <v>266</v>
      </c>
      <c r="E4" s="88"/>
    </row>
    <row r="5" spans="1:5" ht="38.25" customHeight="1">
      <c r="A5" s="90" t="s">
        <v>79</v>
      </c>
      <c r="B5" s="91"/>
      <c r="C5" s="89" t="s">
        <v>178</v>
      </c>
      <c r="D5" s="89" t="s">
        <v>106</v>
      </c>
      <c r="E5" s="89" t="s">
        <v>119</v>
      </c>
    </row>
    <row r="6" spans="1:5" ht="15" customHeight="1">
      <c r="A6" s="93">
        <v>1</v>
      </c>
      <c r="B6" s="94"/>
      <c r="C6" s="92">
        <v>2</v>
      </c>
      <c r="D6" s="93">
        <v>3</v>
      </c>
      <c r="E6" s="94">
        <v>4</v>
      </c>
    </row>
    <row r="7" spans="1:5" ht="15" customHeight="1">
      <c r="A7" s="183" t="s">
        <v>120</v>
      </c>
      <c r="B7" s="184"/>
      <c r="C7" s="185">
        <v>10</v>
      </c>
      <c r="D7" s="186">
        <v>5073823339.8100004</v>
      </c>
      <c r="E7" s="186">
        <v>5192471314.7699995</v>
      </c>
    </row>
    <row r="8" spans="1:5" ht="15" customHeight="1">
      <c r="A8" s="183" t="s">
        <v>80</v>
      </c>
      <c r="B8" s="184"/>
      <c r="C8" s="185">
        <v>11</v>
      </c>
      <c r="D8" s="186">
        <v>4623412977.1199999</v>
      </c>
      <c r="E8" s="186">
        <v>4547762000</v>
      </c>
    </row>
    <row r="9" spans="1:5" ht="15" customHeight="1">
      <c r="A9" s="187" t="s">
        <v>81</v>
      </c>
      <c r="B9" s="188"/>
      <c r="C9" s="189">
        <v>12</v>
      </c>
      <c r="D9" s="190">
        <f>D7-D8</f>
        <v>450410362.69000053</v>
      </c>
      <c r="E9" s="190">
        <f>E7-E8</f>
        <v>644709314.7699995</v>
      </c>
    </row>
    <row r="10" spans="1:5" ht="15" customHeight="1">
      <c r="A10" s="183" t="s">
        <v>121</v>
      </c>
      <c r="B10" s="184"/>
      <c r="C10" s="185">
        <v>14</v>
      </c>
      <c r="D10" s="186">
        <v>337488267.56</v>
      </c>
      <c r="E10" s="186">
        <v>325991000</v>
      </c>
    </row>
    <row r="11" spans="1:5" ht="15" customHeight="1">
      <c r="A11" s="183" t="s">
        <v>122</v>
      </c>
      <c r="B11" s="184"/>
      <c r="C11" s="185">
        <v>15</v>
      </c>
      <c r="D11" s="186">
        <v>293226100.64999998</v>
      </c>
      <c r="E11" s="186">
        <v>593014010.45000005</v>
      </c>
    </row>
    <row r="12" spans="1:5">
      <c r="A12" s="183" t="s">
        <v>83</v>
      </c>
      <c r="B12" s="184"/>
      <c r="C12" s="185">
        <v>16</v>
      </c>
      <c r="D12" s="186">
        <v>349907359.36000001</v>
      </c>
      <c r="E12" s="186">
        <v>176045571.66999999</v>
      </c>
    </row>
    <row r="13" spans="1:5" ht="16.5" customHeight="1">
      <c r="A13" s="187" t="s">
        <v>84</v>
      </c>
      <c r="B13" s="188"/>
      <c r="C13" s="189">
        <v>20</v>
      </c>
      <c r="D13" s="190">
        <f>D9-D10-D11+D12</f>
        <v>169603353.84000057</v>
      </c>
      <c r="E13" s="191">
        <v>-98250274.180000007</v>
      </c>
    </row>
    <row r="14" spans="1:5" ht="15" customHeight="1">
      <c r="A14" s="183" t="s">
        <v>85</v>
      </c>
      <c r="B14" s="184"/>
      <c r="C14" s="185">
        <v>21</v>
      </c>
      <c r="D14" s="186">
        <v>219857908</v>
      </c>
      <c r="E14" s="186">
        <v>154871000</v>
      </c>
    </row>
    <row r="15" spans="1:5">
      <c r="A15" s="183" t="s">
        <v>86</v>
      </c>
      <c r="B15" s="184"/>
      <c r="C15" s="185">
        <v>22</v>
      </c>
      <c r="D15" s="186">
        <v>157288934</v>
      </c>
      <c r="E15" s="186">
        <v>186493000</v>
      </c>
    </row>
    <row r="16" spans="1:5" ht="20.25" customHeight="1">
      <c r="A16" s="187" t="s">
        <v>87</v>
      </c>
      <c r="B16" s="188"/>
      <c r="C16" s="192">
        <v>100</v>
      </c>
      <c r="D16" s="190">
        <v>232172000</v>
      </c>
      <c r="E16" s="193">
        <v>-129872274.18000001</v>
      </c>
    </row>
    <row r="17" spans="1:5">
      <c r="A17" s="183" t="s">
        <v>88</v>
      </c>
      <c r="B17" s="184"/>
      <c r="C17" s="92">
        <v>101</v>
      </c>
      <c r="D17" s="186">
        <v>98925159</v>
      </c>
      <c r="E17" s="194">
        <v>-178667000</v>
      </c>
    </row>
    <row r="18" spans="1:5" ht="27" customHeight="1">
      <c r="A18" s="187" t="s">
        <v>89</v>
      </c>
      <c r="B18" s="188"/>
      <c r="C18" s="192">
        <v>200</v>
      </c>
      <c r="D18" s="190">
        <v>133247000</v>
      </c>
      <c r="E18" s="190">
        <v>48794725.82</v>
      </c>
    </row>
    <row r="19" spans="1:5" ht="26.25" customHeight="1">
      <c r="A19" s="183" t="s">
        <v>123</v>
      </c>
      <c r="B19" s="184"/>
      <c r="C19" s="92">
        <v>201</v>
      </c>
      <c r="D19" s="89" t="s">
        <v>82</v>
      </c>
      <c r="E19" s="89" t="s">
        <v>82</v>
      </c>
    </row>
    <row r="20" spans="1:5" ht="15" customHeight="1">
      <c r="A20" s="187" t="s">
        <v>124</v>
      </c>
      <c r="B20" s="188"/>
      <c r="C20" s="192">
        <v>300</v>
      </c>
      <c r="D20" s="190">
        <v>133247000</v>
      </c>
      <c r="E20" s="190">
        <v>48794725.82</v>
      </c>
    </row>
    <row r="21" spans="1:5" ht="15" customHeight="1">
      <c r="A21" s="187" t="s">
        <v>173</v>
      </c>
      <c r="B21" s="188"/>
      <c r="C21" s="192">
        <v>400</v>
      </c>
      <c r="D21" s="190">
        <v>176314390.11000001</v>
      </c>
      <c r="E21" s="190">
        <v>109882729.84</v>
      </c>
    </row>
    <row r="22" spans="1:5">
      <c r="A22" s="183" t="s">
        <v>174</v>
      </c>
      <c r="B22" s="184"/>
      <c r="C22" s="89"/>
      <c r="D22" s="89"/>
      <c r="E22" s="89"/>
    </row>
    <row r="23" spans="1:5">
      <c r="A23" s="183" t="s">
        <v>175</v>
      </c>
      <c r="B23" s="184"/>
      <c r="C23" s="92">
        <v>410</v>
      </c>
      <c r="D23" s="186">
        <v>176314390.11000001</v>
      </c>
      <c r="E23" s="186">
        <v>109882729.84</v>
      </c>
    </row>
    <row r="24" spans="1:5">
      <c r="A24" s="187" t="s">
        <v>176</v>
      </c>
      <c r="B24" s="188"/>
      <c r="C24" s="192">
        <v>500</v>
      </c>
      <c r="D24" s="190">
        <v>309562000</v>
      </c>
      <c r="E24" s="190">
        <v>158678455.66</v>
      </c>
    </row>
    <row r="25" spans="1:5">
      <c r="A25" s="8"/>
      <c r="B25" s="8"/>
      <c r="C25" s="8"/>
      <c r="D25" s="8"/>
      <c r="E25" s="8"/>
    </row>
  </sheetData>
  <mergeCells count="22">
    <mergeCell ref="A24:B24"/>
    <mergeCell ref="A22:B22"/>
    <mergeCell ref="A23:B23"/>
    <mergeCell ref="A21:B21"/>
    <mergeCell ref="A19:B19"/>
    <mergeCell ref="A20:B20"/>
    <mergeCell ref="A17:B17"/>
    <mergeCell ref="A18:B18"/>
    <mergeCell ref="A16:B16"/>
    <mergeCell ref="A14:B14"/>
    <mergeCell ref="A15:B15"/>
    <mergeCell ref="A12:B12"/>
    <mergeCell ref="A13:B13"/>
    <mergeCell ref="A10:B10"/>
    <mergeCell ref="A11:B11"/>
    <mergeCell ref="A9:B9"/>
    <mergeCell ref="A7:B7"/>
    <mergeCell ref="A8:B8"/>
    <mergeCell ref="A2:E2"/>
    <mergeCell ref="A3:E3"/>
    <mergeCell ref="D4:E4"/>
    <mergeCell ref="A5:B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="91" zoomScaleNormal="91" workbookViewId="0">
      <selection activeCell="A17" sqref="A17"/>
    </sheetView>
  </sheetViews>
  <sheetFormatPr defaultRowHeight="15"/>
  <cols>
    <col min="1" max="1" width="54.85546875" customWidth="1"/>
    <col min="2" max="2" width="9.28515625" customWidth="1"/>
    <col min="3" max="3" width="14.7109375" customWidth="1"/>
    <col min="4" max="4" width="14.85546875" customWidth="1"/>
    <col min="5" max="5" width="9.140625" customWidth="1"/>
  </cols>
  <sheetData>
    <row r="1" spans="1:7">
      <c r="A1" s="54" t="s">
        <v>215</v>
      </c>
      <c r="B1" s="54"/>
      <c r="C1" s="54"/>
      <c r="D1" s="54"/>
      <c r="E1" s="9"/>
      <c r="F1" s="9"/>
      <c r="G1" s="9"/>
    </row>
    <row r="2" spans="1:7">
      <c r="A2" s="55" t="s">
        <v>267</v>
      </c>
      <c r="B2" s="55"/>
      <c r="C2" s="55"/>
      <c r="D2" s="55"/>
      <c r="E2" s="8"/>
      <c r="F2" s="8"/>
      <c r="G2" s="8"/>
    </row>
    <row r="3" spans="1:7" ht="18" customHeight="1">
      <c r="C3" s="56" t="s">
        <v>266</v>
      </c>
      <c r="D3" s="56"/>
    </row>
    <row r="4" spans="1:7" ht="38.25">
      <c r="A4" s="46" t="s">
        <v>177</v>
      </c>
      <c r="B4" s="51" t="s">
        <v>178</v>
      </c>
      <c r="C4" s="51" t="s">
        <v>179</v>
      </c>
      <c r="D4" s="51" t="s">
        <v>180</v>
      </c>
    </row>
    <row r="5" spans="1:7">
      <c r="A5" s="47">
        <v>1</v>
      </c>
      <c r="B5" s="18">
        <v>2</v>
      </c>
      <c r="C5" s="18">
        <v>3</v>
      </c>
      <c r="D5" s="18">
        <v>4</v>
      </c>
    </row>
    <row r="6" spans="1:7">
      <c r="A6" s="48" t="s">
        <v>181</v>
      </c>
      <c r="B6" s="34"/>
      <c r="C6" s="34"/>
      <c r="D6" s="34"/>
    </row>
    <row r="7" spans="1:7">
      <c r="A7" s="49" t="s">
        <v>182</v>
      </c>
      <c r="B7" s="19">
        <v>10</v>
      </c>
      <c r="C7" s="27">
        <v>6153.54</v>
      </c>
      <c r="D7" s="28">
        <v>12665616.18</v>
      </c>
    </row>
    <row r="8" spans="1:7" ht="25.5">
      <c r="A8" s="49" t="s">
        <v>183</v>
      </c>
      <c r="B8" s="20">
        <v>16</v>
      </c>
      <c r="C8" s="29">
        <v>572020467.63</v>
      </c>
      <c r="D8" s="29">
        <v>341186064.82999998</v>
      </c>
    </row>
    <row r="9" spans="1:7">
      <c r="A9" s="49" t="s">
        <v>184</v>
      </c>
      <c r="B9" s="20">
        <v>17</v>
      </c>
      <c r="C9" s="30">
        <v>0</v>
      </c>
      <c r="D9" s="29">
        <v>55252353</v>
      </c>
    </row>
    <row r="10" spans="1:7">
      <c r="A10" s="50" t="s">
        <v>185</v>
      </c>
      <c r="B10" s="20">
        <v>18</v>
      </c>
      <c r="C10" s="29">
        <v>470568087</v>
      </c>
      <c r="D10" s="29">
        <v>470894788.75</v>
      </c>
    </row>
    <row r="11" spans="1:7">
      <c r="A11" s="49" t="s">
        <v>186</v>
      </c>
      <c r="B11" s="20">
        <v>19</v>
      </c>
      <c r="C11" s="29">
        <v>62483870.289999999</v>
      </c>
      <c r="D11" s="35">
        <v>815126.32</v>
      </c>
    </row>
    <row r="12" spans="1:7" ht="33.75" customHeight="1">
      <c r="A12" s="48" t="s">
        <v>187</v>
      </c>
      <c r="B12" s="26">
        <v>100</v>
      </c>
      <c r="C12" s="31">
        <v>1105078578.46</v>
      </c>
      <c r="D12" s="31">
        <v>880813949.08000004</v>
      </c>
    </row>
    <row r="13" spans="1:7">
      <c r="A13" s="48" t="s">
        <v>188</v>
      </c>
      <c r="B13" s="53"/>
      <c r="C13" s="53"/>
      <c r="D13" s="53"/>
    </row>
    <row r="14" spans="1:7" ht="25.5">
      <c r="A14" s="49" t="s">
        <v>189</v>
      </c>
      <c r="B14" s="21">
        <v>115</v>
      </c>
      <c r="C14" s="29">
        <v>3134693</v>
      </c>
      <c r="D14" s="29">
        <v>6112943</v>
      </c>
    </row>
    <row r="15" spans="1:7">
      <c r="A15" s="49" t="s">
        <v>190</v>
      </c>
      <c r="B15" s="22">
        <v>118</v>
      </c>
      <c r="C15" s="28">
        <v>4272778758.8299999</v>
      </c>
      <c r="D15" s="28">
        <v>4308534455.8299999</v>
      </c>
    </row>
    <row r="16" spans="1:7">
      <c r="A16" s="49" t="s">
        <v>191</v>
      </c>
      <c r="B16" s="22">
        <v>121</v>
      </c>
      <c r="C16" s="27">
        <v>567296.09</v>
      </c>
      <c r="D16" s="27">
        <v>690316.15</v>
      </c>
    </row>
    <row r="17" spans="1:4">
      <c r="A17" s="49" t="s">
        <v>192</v>
      </c>
      <c r="B17" s="22">
        <v>123</v>
      </c>
      <c r="C17" s="28">
        <v>454895443.35000002</v>
      </c>
      <c r="D17" s="28">
        <v>288610488.23000002</v>
      </c>
    </row>
    <row r="18" spans="1:4" ht="15.75" customHeight="1">
      <c r="A18" s="48" t="s">
        <v>193</v>
      </c>
      <c r="B18" s="23">
        <v>200</v>
      </c>
      <c r="C18" s="32">
        <v>4731376191.2700005</v>
      </c>
      <c r="D18" s="32">
        <v>4603948203.21</v>
      </c>
    </row>
    <row r="19" spans="1:4">
      <c r="A19" s="48" t="s">
        <v>194</v>
      </c>
      <c r="B19" s="24"/>
      <c r="C19" s="31">
        <v>5836454769.7299995</v>
      </c>
      <c r="D19" s="31">
        <v>5484762152.29</v>
      </c>
    </row>
    <row r="20" spans="1:4">
      <c r="A20" s="48" t="s">
        <v>195</v>
      </c>
      <c r="B20" s="25"/>
      <c r="C20" s="36"/>
      <c r="D20" s="36"/>
    </row>
    <row r="21" spans="1:4" ht="26.25" customHeight="1">
      <c r="A21" s="49" t="s">
        <v>196</v>
      </c>
      <c r="B21" s="21">
        <v>213</v>
      </c>
      <c r="C21" s="29">
        <v>1162435150.4400001</v>
      </c>
      <c r="D21" s="29">
        <v>767061934.64999998</v>
      </c>
    </row>
    <row r="22" spans="1:4">
      <c r="A22" s="49" t="s">
        <v>197</v>
      </c>
      <c r="B22" s="21">
        <v>214</v>
      </c>
      <c r="C22" s="29">
        <v>65696698.549999997</v>
      </c>
      <c r="D22" s="29">
        <v>57518776.329999998</v>
      </c>
    </row>
    <row r="23" spans="1:4" ht="17.25" customHeight="1">
      <c r="A23" s="49" t="s">
        <v>198</v>
      </c>
      <c r="B23" s="21">
        <v>216</v>
      </c>
      <c r="C23" s="29">
        <v>51468840.579999998</v>
      </c>
      <c r="D23" s="29">
        <v>48217791.759999998</v>
      </c>
    </row>
    <row r="24" spans="1:4" ht="16.5" customHeight="1">
      <c r="A24" s="49" t="s">
        <v>199</v>
      </c>
      <c r="B24" s="21">
        <v>217</v>
      </c>
      <c r="C24" s="29">
        <v>170771472.13</v>
      </c>
      <c r="D24" s="29">
        <v>157633539.36000001</v>
      </c>
    </row>
    <row r="25" spans="1:4" ht="28.5" customHeight="1">
      <c r="A25" s="48" t="s">
        <v>200</v>
      </c>
      <c r="B25" s="26">
        <v>300</v>
      </c>
      <c r="C25" s="31">
        <v>1450372161.7</v>
      </c>
      <c r="D25" s="31">
        <v>1030432042.1</v>
      </c>
    </row>
    <row r="26" spans="1:4">
      <c r="A26" s="48" t="s">
        <v>201</v>
      </c>
      <c r="B26" s="52"/>
      <c r="C26" s="52"/>
      <c r="D26" s="52"/>
    </row>
    <row r="27" spans="1:4">
      <c r="A27" s="49" t="s">
        <v>202</v>
      </c>
      <c r="B27" s="21">
        <v>312</v>
      </c>
      <c r="C27" s="29">
        <v>788610775.29999995</v>
      </c>
      <c r="D27" s="29">
        <v>886681151.54999995</v>
      </c>
    </row>
    <row r="28" spans="1:4">
      <c r="A28" s="49" t="s">
        <v>203</v>
      </c>
      <c r="B28" s="22">
        <v>315</v>
      </c>
      <c r="C28" s="28">
        <v>648094825</v>
      </c>
      <c r="D28" s="28">
        <v>603912261</v>
      </c>
    </row>
    <row r="29" spans="1:4">
      <c r="A29" s="49" t="s">
        <v>204</v>
      </c>
      <c r="B29" s="22">
        <v>316</v>
      </c>
      <c r="C29" s="28">
        <v>68611925</v>
      </c>
      <c r="D29" s="28">
        <v>159492747</v>
      </c>
    </row>
    <row r="30" spans="1:4" ht="25.5">
      <c r="A30" s="48" t="s">
        <v>205</v>
      </c>
      <c r="B30" s="26">
        <v>400</v>
      </c>
      <c r="C30" s="31">
        <v>1505317525.3</v>
      </c>
      <c r="D30" s="31">
        <v>1650086159.5500002</v>
      </c>
    </row>
    <row r="31" spans="1:4">
      <c r="A31" s="48" t="s">
        <v>206</v>
      </c>
      <c r="B31" s="36"/>
      <c r="C31" s="36"/>
      <c r="D31" s="37"/>
    </row>
    <row r="32" spans="1:4">
      <c r="A32" s="49" t="s">
        <v>207</v>
      </c>
      <c r="B32" s="22">
        <v>410</v>
      </c>
      <c r="C32" s="27">
        <v>100000</v>
      </c>
      <c r="D32" s="27">
        <v>100000</v>
      </c>
    </row>
    <row r="33" spans="1:4">
      <c r="A33" s="49" t="s">
        <v>208</v>
      </c>
      <c r="B33" s="22">
        <v>411</v>
      </c>
      <c r="C33" s="28">
        <v>91846635</v>
      </c>
      <c r="D33" s="28">
        <v>204196635</v>
      </c>
    </row>
    <row r="34" spans="1:4" ht="15" customHeight="1">
      <c r="A34" s="49" t="s">
        <v>209</v>
      </c>
      <c r="B34" s="21">
        <v>413</v>
      </c>
      <c r="C34" s="28">
        <v>1313236582.8599999</v>
      </c>
      <c r="D34" s="28">
        <v>1433927009.72</v>
      </c>
    </row>
    <row r="35" spans="1:4">
      <c r="A35" s="49" t="s">
        <v>210</v>
      </c>
      <c r="B35" s="21">
        <v>414</v>
      </c>
      <c r="C35" s="28">
        <v>1475581864.8700001</v>
      </c>
      <c r="D35" s="28">
        <v>1166020305.9200001</v>
      </c>
    </row>
    <row r="36" spans="1:4" ht="26.25" customHeight="1">
      <c r="A36" s="48" t="s">
        <v>211</v>
      </c>
      <c r="B36" s="26">
        <v>420</v>
      </c>
      <c r="C36" s="32">
        <v>2880765082.73</v>
      </c>
      <c r="D36" s="32">
        <v>2804243950.6399999</v>
      </c>
    </row>
    <row r="37" spans="1:4">
      <c r="A37" s="49" t="s">
        <v>212</v>
      </c>
      <c r="B37" s="21">
        <v>421</v>
      </c>
      <c r="C37" s="33" t="s">
        <v>82</v>
      </c>
      <c r="D37" s="33" t="s">
        <v>82</v>
      </c>
    </row>
    <row r="38" spans="1:4">
      <c r="A38" s="48" t="s">
        <v>213</v>
      </c>
      <c r="B38" s="26">
        <v>500</v>
      </c>
      <c r="C38" s="28">
        <v>2880765082.73</v>
      </c>
      <c r="D38" s="28">
        <v>2804243950.6399999</v>
      </c>
    </row>
    <row r="39" spans="1:4" ht="20.25" customHeight="1">
      <c r="A39" s="48" t="s">
        <v>214</v>
      </c>
      <c r="B39" s="24"/>
      <c r="C39" s="31">
        <v>5836454769.7299995</v>
      </c>
      <c r="D39" s="31">
        <v>5484762152.29</v>
      </c>
    </row>
    <row r="40" spans="1:4">
      <c r="A40" s="10"/>
    </row>
    <row r="41" spans="1:4">
      <c r="A41" s="10"/>
    </row>
    <row r="42" spans="1:4">
      <c r="A42" s="10"/>
    </row>
    <row r="43" spans="1:4">
      <c r="A43" s="10"/>
    </row>
    <row r="44" spans="1:4">
      <c r="A44" s="10"/>
    </row>
    <row r="45" spans="1:4">
      <c r="A45" s="10"/>
    </row>
    <row r="46" spans="1:4">
      <c r="A46" s="10"/>
    </row>
    <row r="47" spans="1:4">
      <c r="A47" s="10"/>
    </row>
    <row r="48" spans="1:4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 ht="409.6">
      <c r="A54" s="10"/>
    </row>
    <row r="55" spans="1:1" ht="409.6">
      <c r="A55" s="10"/>
    </row>
    <row r="56" spans="1:1" ht="409.6">
      <c r="A56" s="10"/>
    </row>
    <row r="57" spans="1:1" ht="409.6">
      <c r="A57" s="10"/>
    </row>
  </sheetData>
  <mergeCells count="3">
    <mergeCell ref="A1:D1"/>
    <mergeCell ref="A2:D2"/>
    <mergeCell ref="C3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"/>
  <sheetViews>
    <sheetView zoomScale="91" zoomScaleNormal="91" workbookViewId="0">
      <selection activeCell="A17" sqref="A17"/>
    </sheetView>
  </sheetViews>
  <sheetFormatPr defaultRowHeight="15"/>
  <cols>
    <col min="1" max="1" width="51" customWidth="1"/>
    <col min="2" max="2" width="9.42578125" bestFit="1" customWidth="1"/>
    <col min="3" max="3" width="10.42578125" customWidth="1"/>
    <col min="4" max="4" width="9.85546875" bestFit="1" customWidth="1"/>
    <col min="5" max="5" width="14" customWidth="1"/>
    <col min="6" max="6" width="11.85546875" customWidth="1"/>
    <col min="7" max="7" width="12.42578125" customWidth="1"/>
    <col min="8" max="8" width="11.5703125" customWidth="1"/>
    <col min="9" max="9" width="13.28515625" customWidth="1"/>
  </cols>
  <sheetData>
    <row r="1" spans="1:35">
      <c r="A1" s="54" t="s">
        <v>237</v>
      </c>
      <c r="B1" s="54"/>
      <c r="C1" s="54"/>
      <c r="D1" s="54"/>
      <c r="E1" s="54"/>
      <c r="F1" s="54"/>
      <c r="G1" s="54"/>
      <c r="H1" s="54"/>
      <c r="I1" s="5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</row>
    <row r="2" spans="1:35">
      <c r="A2" s="55" t="s">
        <v>267</v>
      </c>
      <c r="B2" s="55"/>
      <c r="C2" s="55"/>
      <c r="D2" s="55"/>
      <c r="E2" s="55"/>
      <c r="F2" s="55"/>
      <c r="G2" s="55"/>
      <c r="H2" s="55"/>
      <c r="I2" s="55"/>
    </row>
    <row r="3" spans="1:35" ht="15.75" customHeight="1">
      <c r="A3" s="11"/>
      <c r="B3" s="11"/>
      <c r="C3" s="11"/>
      <c r="D3" s="11"/>
      <c r="E3" s="11"/>
      <c r="F3" s="11"/>
      <c r="G3" s="11"/>
      <c r="H3" s="56" t="s">
        <v>266</v>
      </c>
      <c r="I3" s="56"/>
    </row>
    <row r="4" spans="1:35" ht="15.75" customHeight="1">
      <c r="A4" s="16" t="s">
        <v>216</v>
      </c>
      <c r="B4" s="57" t="s">
        <v>178</v>
      </c>
      <c r="C4" s="58" t="s">
        <v>217</v>
      </c>
      <c r="D4" s="58"/>
      <c r="E4" s="58"/>
      <c r="F4" s="58"/>
      <c r="G4" s="58"/>
      <c r="H4" s="59" t="s">
        <v>218</v>
      </c>
      <c r="I4" s="59" t="s">
        <v>219</v>
      </c>
    </row>
    <row r="5" spans="1:35" ht="73.5" customHeight="1">
      <c r="A5" s="17"/>
      <c r="B5" s="60"/>
      <c r="C5" s="61" t="s">
        <v>207</v>
      </c>
      <c r="D5" s="61" t="s">
        <v>208</v>
      </c>
      <c r="E5" s="61" t="s">
        <v>220</v>
      </c>
      <c r="F5" s="61" t="s">
        <v>209</v>
      </c>
      <c r="G5" s="61" t="s">
        <v>235</v>
      </c>
      <c r="H5" s="59"/>
      <c r="I5" s="59"/>
    </row>
    <row r="6" spans="1:35">
      <c r="A6" s="62">
        <v>1</v>
      </c>
      <c r="B6" s="44">
        <v>2</v>
      </c>
      <c r="C6" s="44">
        <v>3</v>
      </c>
      <c r="D6" s="44">
        <v>4</v>
      </c>
      <c r="E6" s="63">
        <v>5</v>
      </c>
      <c r="F6" s="63">
        <v>6</v>
      </c>
      <c r="G6" s="63">
        <v>7</v>
      </c>
      <c r="H6" s="63">
        <v>8</v>
      </c>
      <c r="I6" s="63">
        <v>9</v>
      </c>
    </row>
    <row r="7" spans="1:35" ht="15" customHeight="1">
      <c r="A7" s="64" t="s">
        <v>221</v>
      </c>
      <c r="B7" s="38">
        <v>10</v>
      </c>
      <c r="C7" s="65">
        <v>100000</v>
      </c>
      <c r="D7" s="43" t="s">
        <v>82</v>
      </c>
      <c r="E7" s="66"/>
      <c r="F7" s="42">
        <v>2404845802.52</v>
      </c>
      <c r="G7" s="42">
        <v>1295901663.6600001</v>
      </c>
      <c r="H7" s="40">
        <v>0</v>
      </c>
      <c r="I7" s="42">
        <v>3700847466.1799998</v>
      </c>
    </row>
    <row r="8" spans="1:35" ht="15" customHeight="1">
      <c r="A8" s="67" t="s">
        <v>222</v>
      </c>
      <c r="B8" s="41">
        <v>100</v>
      </c>
      <c r="C8" s="65">
        <v>100000</v>
      </c>
      <c r="D8" s="43" t="s">
        <v>82</v>
      </c>
      <c r="E8" s="43"/>
      <c r="F8" s="42">
        <v>2404845802.52</v>
      </c>
      <c r="G8" s="42">
        <v>1295901663.6600001</v>
      </c>
      <c r="H8" s="40">
        <v>0</v>
      </c>
      <c r="I8" s="42">
        <v>3700847466.1799998</v>
      </c>
    </row>
    <row r="9" spans="1:35" ht="16.5" customHeight="1">
      <c r="A9" s="68" t="s">
        <v>223</v>
      </c>
      <c r="B9" s="69">
        <v>200</v>
      </c>
      <c r="C9" s="45" t="s">
        <v>82</v>
      </c>
      <c r="D9" s="45" t="s">
        <v>82</v>
      </c>
      <c r="E9" s="45"/>
      <c r="F9" s="70">
        <v>-923543628.27999997</v>
      </c>
      <c r="G9" s="71">
        <v>-129881357.73999999</v>
      </c>
      <c r="H9" s="40">
        <v>0</v>
      </c>
      <c r="I9" s="72">
        <v>-1053424986.02</v>
      </c>
    </row>
    <row r="10" spans="1:35" ht="15" customHeight="1">
      <c r="A10" s="67" t="s">
        <v>224</v>
      </c>
      <c r="B10" s="73">
        <v>210</v>
      </c>
      <c r="C10" s="45" t="s">
        <v>82</v>
      </c>
      <c r="D10" s="45" t="s">
        <v>82</v>
      </c>
      <c r="E10" s="45"/>
      <c r="F10" s="40">
        <v>0</v>
      </c>
      <c r="G10" s="71">
        <v>-129881357.73999999</v>
      </c>
      <c r="H10" s="40">
        <v>0</v>
      </c>
      <c r="I10" s="74">
        <v>-129881357.73999999</v>
      </c>
    </row>
    <row r="11" spans="1:35" ht="28.5" customHeight="1">
      <c r="A11" s="64" t="s">
        <v>225</v>
      </c>
      <c r="B11" s="75">
        <v>220</v>
      </c>
      <c r="C11" s="43" t="s">
        <v>82</v>
      </c>
      <c r="D11" s="43" t="s">
        <v>82</v>
      </c>
      <c r="E11" s="66"/>
      <c r="F11" s="76">
        <v>-923543628.27999997</v>
      </c>
      <c r="G11" s="66">
        <v>0</v>
      </c>
      <c r="H11" s="40">
        <v>0</v>
      </c>
      <c r="I11" s="76">
        <v>-923543628.27999997</v>
      </c>
    </row>
    <row r="12" spans="1:35">
      <c r="A12" s="67" t="s">
        <v>174</v>
      </c>
      <c r="B12" s="61"/>
      <c r="C12" s="45"/>
      <c r="D12" s="45"/>
      <c r="E12" s="45"/>
      <c r="F12" s="45"/>
      <c r="G12" s="77">
        <v>0</v>
      </c>
      <c r="H12" s="45"/>
      <c r="I12" s="78">
        <v>0</v>
      </c>
    </row>
    <row r="13" spans="1:35" ht="25.5" customHeight="1">
      <c r="A13" s="67" t="s">
        <v>226</v>
      </c>
      <c r="B13" s="44">
        <v>221</v>
      </c>
      <c r="C13" s="45" t="s">
        <v>82</v>
      </c>
      <c r="D13" s="45" t="s">
        <v>82</v>
      </c>
      <c r="E13" s="45"/>
      <c r="F13" s="70">
        <v>-923543628.27999997</v>
      </c>
      <c r="G13" s="40">
        <v>0</v>
      </c>
      <c r="H13" s="40">
        <v>0</v>
      </c>
      <c r="I13" s="76">
        <v>-923543628.27999997</v>
      </c>
    </row>
    <row r="14" spans="1:35" ht="15" customHeight="1">
      <c r="A14" s="64" t="s">
        <v>227</v>
      </c>
      <c r="B14" s="41">
        <v>300</v>
      </c>
      <c r="C14" s="45" t="s">
        <v>82</v>
      </c>
      <c r="D14" s="39">
        <v>204196635</v>
      </c>
      <c r="E14" s="45"/>
      <c r="F14" s="79">
        <v>-47375164.520000003</v>
      </c>
      <c r="G14" s="45" t="s">
        <v>82</v>
      </c>
      <c r="H14" s="45" t="s">
        <v>82</v>
      </c>
      <c r="I14" s="39">
        <v>156821470.47999999</v>
      </c>
    </row>
    <row r="15" spans="1:35" ht="15" customHeight="1">
      <c r="A15" s="67" t="s">
        <v>174</v>
      </c>
      <c r="B15" s="45"/>
      <c r="C15" s="45"/>
      <c r="D15" s="45"/>
      <c r="E15" s="45"/>
      <c r="F15" s="45"/>
      <c r="G15" s="45"/>
      <c r="H15" s="45" t="s">
        <v>82</v>
      </c>
      <c r="I15" s="43"/>
    </row>
    <row r="16" spans="1:35" ht="19.5" customHeight="1">
      <c r="A16" s="67" t="s">
        <v>228</v>
      </c>
      <c r="B16" s="44">
        <v>315</v>
      </c>
      <c r="C16" s="45" t="s">
        <v>82</v>
      </c>
      <c r="D16" s="39">
        <v>204196635</v>
      </c>
      <c r="E16" s="45"/>
      <c r="F16" s="45" t="s">
        <v>82</v>
      </c>
      <c r="G16" s="45" t="s">
        <v>82</v>
      </c>
      <c r="H16" s="40">
        <v>0</v>
      </c>
      <c r="I16" s="42">
        <v>204196635</v>
      </c>
    </row>
    <row r="17" spans="1:9" ht="15" customHeight="1">
      <c r="A17" s="67" t="s">
        <v>229</v>
      </c>
      <c r="B17" s="44">
        <v>317</v>
      </c>
      <c r="C17" s="45" t="s">
        <v>82</v>
      </c>
      <c r="D17" s="45" t="s">
        <v>82</v>
      </c>
      <c r="E17" s="45"/>
      <c r="F17" s="79">
        <v>-47375164.520000003</v>
      </c>
      <c r="G17" s="45" t="s">
        <v>82</v>
      </c>
      <c r="H17" s="40">
        <v>0</v>
      </c>
      <c r="I17" s="80">
        <v>-47375164.520000003</v>
      </c>
    </row>
    <row r="18" spans="1:9" ht="15" customHeight="1">
      <c r="A18" s="64" t="s">
        <v>230</v>
      </c>
      <c r="B18" s="41">
        <v>400</v>
      </c>
      <c r="C18" s="65">
        <v>100000</v>
      </c>
      <c r="D18" s="42">
        <v>204196635</v>
      </c>
      <c r="E18" s="66"/>
      <c r="F18" s="42">
        <v>1433927009.72</v>
      </c>
      <c r="G18" s="42">
        <v>1166020305.9200001</v>
      </c>
      <c r="H18" s="40">
        <v>0</v>
      </c>
      <c r="I18" s="42">
        <v>2804243950.6399999</v>
      </c>
    </row>
    <row r="19" spans="1:9" ht="30" customHeight="1">
      <c r="A19" s="64" t="s">
        <v>231</v>
      </c>
      <c r="B19" s="41">
        <v>500</v>
      </c>
      <c r="C19" s="65">
        <v>100000</v>
      </c>
      <c r="D19" s="42">
        <v>204196635</v>
      </c>
      <c r="E19" s="66"/>
      <c r="F19" s="42">
        <v>1433927009.72</v>
      </c>
      <c r="G19" s="42">
        <v>1166020305.9200001</v>
      </c>
      <c r="H19" s="45" t="s">
        <v>82</v>
      </c>
      <c r="I19" s="42">
        <v>2804243950.6399999</v>
      </c>
    </row>
    <row r="20" spans="1:9" ht="29.25" customHeight="1">
      <c r="A20" s="64" t="s">
        <v>232</v>
      </c>
      <c r="B20" s="41">
        <v>600</v>
      </c>
      <c r="C20" s="66">
        <v>0</v>
      </c>
      <c r="D20" s="66">
        <v>0</v>
      </c>
      <c r="E20" s="66"/>
      <c r="F20" s="81">
        <v>-120690426.86</v>
      </c>
      <c r="G20" s="42">
        <v>309561558.94999999</v>
      </c>
      <c r="H20" s="45" t="s">
        <v>82</v>
      </c>
      <c r="I20" s="42">
        <v>188871132.09</v>
      </c>
    </row>
    <row r="21" spans="1:9" ht="18" customHeight="1">
      <c r="A21" s="67" t="s">
        <v>224</v>
      </c>
      <c r="B21" s="44">
        <v>610</v>
      </c>
      <c r="C21" s="45" t="s">
        <v>82</v>
      </c>
      <c r="D21" s="45" t="s">
        <v>82</v>
      </c>
      <c r="E21" s="45"/>
      <c r="F21" s="40">
        <v>0</v>
      </c>
      <c r="G21" s="39">
        <v>309561558.94999999</v>
      </c>
      <c r="H21" s="45" t="s">
        <v>82</v>
      </c>
      <c r="I21" s="42">
        <v>309561558.94999999</v>
      </c>
    </row>
    <row r="22" spans="1:9" ht="28.5" customHeight="1">
      <c r="A22" s="64" t="s">
        <v>233</v>
      </c>
      <c r="B22" s="41">
        <v>620</v>
      </c>
      <c r="C22" s="66">
        <v>0</v>
      </c>
      <c r="D22" s="43" t="s">
        <v>82</v>
      </c>
      <c r="E22" s="43"/>
      <c r="F22" s="81">
        <v>-120690426.86</v>
      </c>
      <c r="G22" s="66">
        <v>0</v>
      </c>
      <c r="H22" s="45" t="s">
        <v>82</v>
      </c>
      <c r="I22" s="81">
        <v>-120690426.86</v>
      </c>
    </row>
    <row r="23" spans="1:9" ht="18" customHeight="1">
      <c r="A23" s="67" t="s">
        <v>174</v>
      </c>
      <c r="B23" s="61"/>
      <c r="C23" s="61"/>
      <c r="D23" s="61"/>
      <c r="E23" s="61"/>
      <c r="F23" s="82">
        <v>0</v>
      </c>
      <c r="G23" s="82">
        <v>0</v>
      </c>
      <c r="H23" s="40">
        <v>0</v>
      </c>
      <c r="I23" s="83">
        <v>0</v>
      </c>
    </row>
    <row r="24" spans="1:9" ht="26.25" customHeight="1">
      <c r="A24" s="67" t="s">
        <v>226</v>
      </c>
      <c r="B24" s="44">
        <v>621</v>
      </c>
      <c r="C24" s="45" t="s">
        <v>82</v>
      </c>
      <c r="D24" s="45" t="s">
        <v>82</v>
      </c>
      <c r="E24" s="45"/>
      <c r="F24" s="84">
        <v>-120690426.86</v>
      </c>
      <c r="G24" s="40">
        <v>0</v>
      </c>
      <c r="H24" s="45"/>
      <c r="I24" s="81">
        <v>-120690426.86</v>
      </c>
    </row>
    <row r="25" spans="1:9" ht="29.25" customHeight="1">
      <c r="A25" s="64" t="s">
        <v>234</v>
      </c>
      <c r="B25" s="41">
        <v>700</v>
      </c>
      <c r="C25" s="66">
        <v>0</v>
      </c>
      <c r="D25" s="85">
        <v>-112350000</v>
      </c>
      <c r="E25" s="66"/>
      <c r="F25" s="66">
        <v>0</v>
      </c>
      <c r="G25" s="66">
        <v>0</v>
      </c>
      <c r="H25" s="45" t="s">
        <v>82</v>
      </c>
      <c r="I25" s="85">
        <v>-112350000</v>
      </c>
    </row>
    <row r="26" spans="1:9">
      <c r="A26" s="67" t="s">
        <v>174</v>
      </c>
      <c r="B26" s="45"/>
      <c r="C26" s="45"/>
      <c r="D26" s="45"/>
      <c r="E26" s="45"/>
      <c r="F26" s="45"/>
      <c r="G26" s="45"/>
      <c r="H26" s="45" t="s">
        <v>82</v>
      </c>
      <c r="I26" s="43"/>
    </row>
    <row r="27" spans="1:9">
      <c r="A27" s="67" t="s">
        <v>228</v>
      </c>
      <c r="B27" s="44">
        <v>715</v>
      </c>
      <c r="C27" s="45" t="s">
        <v>82</v>
      </c>
      <c r="D27" s="86">
        <v>-112350000</v>
      </c>
      <c r="E27" s="45"/>
      <c r="F27" s="45" t="s">
        <v>82</v>
      </c>
      <c r="G27" s="45" t="s">
        <v>82</v>
      </c>
      <c r="H27" s="87"/>
      <c r="I27" s="85">
        <v>-112350000</v>
      </c>
    </row>
    <row r="28" spans="1:9" ht="25.5">
      <c r="A28" s="64" t="s">
        <v>236</v>
      </c>
      <c r="B28" s="41">
        <v>800</v>
      </c>
      <c r="C28" s="65">
        <v>100000</v>
      </c>
      <c r="D28" s="42">
        <v>91846635</v>
      </c>
      <c r="E28" s="66"/>
      <c r="F28" s="42">
        <v>1313236582.8599999</v>
      </c>
      <c r="G28" s="42">
        <v>1475581864.8700001</v>
      </c>
      <c r="H28" s="87"/>
      <c r="I28" s="42">
        <v>2880765082.73</v>
      </c>
    </row>
  </sheetData>
  <mergeCells count="8">
    <mergeCell ref="A1:I1"/>
    <mergeCell ref="A2:I2"/>
    <mergeCell ref="A4:A5"/>
    <mergeCell ref="B4:B5"/>
    <mergeCell ref="C4:G4"/>
    <mergeCell ref="H4:H5"/>
    <mergeCell ref="I4:I5"/>
    <mergeCell ref="H3:I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opLeftCell="A25" workbookViewId="0">
      <selection activeCell="A38" sqref="A38"/>
    </sheetView>
  </sheetViews>
  <sheetFormatPr defaultRowHeight="15"/>
  <cols>
    <col min="1" max="1" width="50.140625" customWidth="1"/>
    <col min="3" max="3" width="13.7109375" customWidth="1"/>
    <col min="4" max="4" width="14.42578125" customWidth="1"/>
  </cols>
  <sheetData>
    <row r="1" spans="1:21">
      <c r="A1" s="99" t="s">
        <v>265</v>
      </c>
      <c r="B1" s="99"/>
      <c r="C1" s="99"/>
      <c r="D1" s="99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>
      <c r="A2" s="55" t="s">
        <v>267</v>
      </c>
      <c r="B2" s="55"/>
      <c r="C2" s="55"/>
      <c r="D2" s="55"/>
      <c r="E2" s="13"/>
      <c r="F2" s="13"/>
      <c r="G2" s="13"/>
    </row>
    <row r="3" spans="1:21" ht="15.75">
      <c r="A3" s="11"/>
      <c r="B3" s="11"/>
      <c r="C3" s="88" t="s">
        <v>266</v>
      </c>
      <c r="D3" s="88"/>
    </row>
    <row r="4" spans="1:21" ht="47.25" customHeight="1">
      <c r="A4" s="97" t="s">
        <v>79</v>
      </c>
      <c r="B4" s="98" t="s">
        <v>178</v>
      </c>
      <c r="C4" s="98" t="s">
        <v>106</v>
      </c>
      <c r="D4" s="98" t="s">
        <v>119</v>
      </c>
    </row>
    <row r="5" spans="1:21">
      <c r="A5" s="95">
        <v>1</v>
      </c>
      <c r="B5" s="95">
        <v>2</v>
      </c>
      <c r="C5" s="95">
        <v>3</v>
      </c>
      <c r="D5" s="95">
        <v>4</v>
      </c>
    </row>
    <row r="6" spans="1:21">
      <c r="A6" s="96" t="s">
        <v>238</v>
      </c>
      <c r="B6" s="96"/>
      <c r="C6" s="96"/>
      <c r="D6" s="96"/>
    </row>
    <row r="7" spans="1:21" ht="25.5">
      <c r="A7" s="132" t="s">
        <v>239</v>
      </c>
      <c r="B7" s="162">
        <v>10</v>
      </c>
      <c r="C7" s="163">
        <v>5095460490.0600004</v>
      </c>
      <c r="D7" s="163">
        <v>5604477015.8000002</v>
      </c>
    </row>
    <row r="8" spans="1:21">
      <c r="A8" s="164" t="s">
        <v>174</v>
      </c>
      <c r="B8" s="165"/>
      <c r="C8" s="166"/>
      <c r="D8" s="166"/>
    </row>
    <row r="9" spans="1:21">
      <c r="A9" s="132" t="s">
        <v>240</v>
      </c>
      <c r="B9" s="38">
        <v>11</v>
      </c>
      <c r="C9" s="167">
        <v>5081406707.0500002</v>
      </c>
      <c r="D9" s="167">
        <v>5557992956.1000004</v>
      </c>
    </row>
    <row r="10" spans="1:21">
      <c r="A10" s="132" t="s">
        <v>241</v>
      </c>
      <c r="B10" s="38">
        <v>16</v>
      </c>
      <c r="C10" s="167">
        <v>14053783.01</v>
      </c>
      <c r="D10" s="167">
        <v>46484059.700000003</v>
      </c>
    </row>
    <row r="11" spans="1:21" ht="25.5">
      <c r="A11" s="132" t="s">
        <v>242</v>
      </c>
      <c r="B11" s="162">
        <v>20</v>
      </c>
      <c r="C11" s="163">
        <v>4950360708.1899996</v>
      </c>
      <c r="D11" s="163">
        <v>5429826073.4099998</v>
      </c>
    </row>
    <row r="12" spans="1:21">
      <c r="A12" s="164" t="s">
        <v>174</v>
      </c>
      <c r="B12" s="168"/>
      <c r="C12" s="169"/>
      <c r="D12" s="169"/>
    </row>
    <row r="13" spans="1:21">
      <c r="A13" s="132" t="s">
        <v>243</v>
      </c>
      <c r="B13" s="38">
        <v>21</v>
      </c>
      <c r="C13" s="167">
        <v>3646160721.3499999</v>
      </c>
      <c r="D13" s="167">
        <v>4042525309.6100001</v>
      </c>
    </row>
    <row r="14" spans="1:21">
      <c r="A14" s="132" t="s">
        <v>244</v>
      </c>
      <c r="B14" s="38">
        <v>23</v>
      </c>
      <c r="C14" s="167">
        <v>577195862.76999998</v>
      </c>
      <c r="D14" s="167">
        <v>636313019.98000002</v>
      </c>
    </row>
    <row r="15" spans="1:21">
      <c r="A15" s="132" t="s">
        <v>245</v>
      </c>
      <c r="B15" s="38">
        <v>26</v>
      </c>
      <c r="C15" s="167">
        <v>565155174.39999998</v>
      </c>
      <c r="D15" s="167">
        <v>583511241.28999996</v>
      </c>
    </row>
    <row r="16" spans="1:21">
      <c r="A16" s="132" t="s">
        <v>246</v>
      </c>
      <c r="B16" s="38">
        <v>27</v>
      </c>
      <c r="C16" s="167">
        <v>161848949.66999999</v>
      </c>
      <c r="D16" s="167">
        <v>167476502.53</v>
      </c>
    </row>
    <row r="17" spans="1:4" ht="26.25" customHeight="1">
      <c r="A17" s="132" t="s">
        <v>247</v>
      </c>
      <c r="B17" s="162">
        <v>30</v>
      </c>
      <c r="C17" s="163">
        <v>145099781.87</v>
      </c>
      <c r="D17" s="163">
        <v>174650942.38999999</v>
      </c>
    </row>
    <row r="18" spans="1:4" ht="16.5" customHeight="1">
      <c r="A18" s="170" t="s">
        <v>248</v>
      </c>
      <c r="B18" s="171"/>
      <c r="C18" s="171"/>
      <c r="D18" s="172"/>
    </row>
    <row r="19" spans="1:4" ht="25.5">
      <c r="A19" s="132" t="s">
        <v>249</v>
      </c>
      <c r="B19" s="162">
        <v>40</v>
      </c>
      <c r="C19" s="163">
        <v>28674808.489999998</v>
      </c>
      <c r="D19" s="163">
        <v>7046156.96</v>
      </c>
    </row>
    <row r="20" spans="1:4">
      <c r="A20" s="164" t="s">
        <v>174</v>
      </c>
      <c r="B20" s="168"/>
      <c r="C20" s="169"/>
      <c r="D20" s="169"/>
    </row>
    <row r="21" spans="1:4">
      <c r="A21" s="132" t="s">
        <v>241</v>
      </c>
      <c r="B21" s="38">
        <v>51</v>
      </c>
      <c r="C21" s="167">
        <v>28674808.489999998</v>
      </c>
      <c r="D21" s="167">
        <v>7046156.96</v>
      </c>
    </row>
    <row r="22" spans="1:4" ht="25.5">
      <c r="A22" s="132" t="s">
        <v>250</v>
      </c>
      <c r="B22" s="162">
        <v>60</v>
      </c>
      <c r="C22" s="163">
        <v>4625388</v>
      </c>
      <c r="D22" s="163">
        <v>22616539.5</v>
      </c>
    </row>
    <row r="23" spans="1:4" ht="15" customHeight="1">
      <c r="A23" s="164" t="s">
        <v>174</v>
      </c>
      <c r="B23" s="168"/>
      <c r="C23" s="173">
        <v>0</v>
      </c>
      <c r="D23" s="173">
        <v>0</v>
      </c>
    </row>
    <row r="24" spans="1:4">
      <c r="A24" s="132" t="s">
        <v>251</v>
      </c>
      <c r="B24" s="38">
        <v>61</v>
      </c>
      <c r="C24" s="167">
        <v>4625388</v>
      </c>
      <c r="D24" s="167">
        <v>22616539.5</v>
      </c>
    </row>
    <row r="25" spans="1:4" ht="25.5">
      <c r="A25" s="132" t="s">
        <v>252</v>
      </c>
      <c r="B25" s="162">
        <v>80</v>
      </c>
      <c r="C25" s="163">
        <v>24049420.489999998</v>
      </c>
      <c r="D25" s="174">
        <v>-15570382.539999999</v>
      </c>
    </row>
    <row r="26" spans="1:4">
      <c r="A26" s="175" t="s">
        <v>253</v>
      </c>
      <c r="B26" s="175"/>
      <c r="C26" s="175"/>
      <c r="D26" s="175"/>
    </row>
    <row r="27" spans="1:4" ht="25.5">
      <c r="A27" s="132" t="s">
        <v>254</v>
      </c>
      <c r="B27" s="162">
        <v>90</v>
      </c>
      <c r="C27" s="163">
        <v>62086860</v>
      </c>
      <c r="D27" s="163">
        <v>53500000</v>
      </c>
    </row>
    <row r="28" spans="1:4">
      <c r="A28" s="164" t="s">
        <v>174</v>
      </c>
      <c r="B28" s="168"/>
      <c r="C28" s="173">
        <v>0</v>
      </c>
      <c r="D28" s="173">
        <v>0</v>
      </c>
    </row>
    <row r="29" spans="1:4">
      <c r="A29" s="132" t="s">
        <v>255</v>
      </c>
      <c r="B29" s="38">
        <v>92</v>
      </c>
      <c r="C29" s="167">
        <v>9000000</v>
      </c>
      <c r="D29" s="176">
        <v>0</v>
      </c>
    </row>
    <row r="30" spans="1:4">
      <c r="A30" s="132" t="s">
        <v>241</v>
      </c>
      <c r="B30" s="177">
        <v>94</v>
      </c>
      <c r="C30" s="167">
        <v>53086860</v>
      </c>
      <c r="D30" s="167">
        <v>53500000</v>
      </c>
    </row>
    <row r="31" spans="1:4" ht="25.5">
      <c r="A31" s="132" t="s">
        <v>256</v>
      </c>
      <c r="B31" s="41">
        <v>100</v>
      </c>
      <c r="C31" s="163">
        <v>243896860</v>
      </c>
      <c r="D31" s="163">
        <v>202788205.09999999</v>
      </c>
    </row>
    <row r="32" spans="1:4">
      <c r="A32" s="164" t="s">
        <v>174</v>
      </c>
      <c r="B32" s="168"/>
      <c r="C32" s="173">
        <v>0</v>
      </c>
      <c r="D32" s="173">
        <v>0</v>
      </c>
    </row>
    <row r="33" spans="1:4">
      <c r="A33" s="132" t="s">
        <v>257</v>
      </c>
      <c r="B33" s="44">
        <v>101</v>
      </c>
      <c r="C33" s="167">
        <v>88390000</v>
      </c>
      <c r="D33" s="167">
        <v>137288205.09999999</v>
      </c>
    </row>
    <row r="34" spans="1:4">
      <c r="A34" s="132" t="s">
        <v>258</v>
      </c>
      <c r="B34" s="44">
        <v>103</v>
      </c>
      <c r="C34" s="167">
        <v>112350000</v>
      </c>
      <c r="D34" s="167">
        <v>10000000</v>
      </c>
    </row>
    <row r="35" spans="1:4" ht="16.5" customHeight="1">
      <c r="A35" s="132" t="s">
        <v>259</v>
      </c>
      <c r="B35" s="44">
        <v>105</v>
      </c>
      <c r="C35" s="167">
        <v>43156860</v>
      </c>
      <c r="D35" s="167">
        <v>55500000</v>
      </c>
    </row>
    <row r="36" spans="1:4" ht="31.5" customHeight="1">
      <c r="A36" s="132" t="s">
        <v>260</v>
      </c>
      <c r="B36" s="41">
        <v>110</v>
      </c>
      <c r="C36" s="178">
        <v>-181810000</v>
      </c>
      <c r="D36" s="179">
        <v>-149288205.09999999</v>
      </c>
    </row>
    <row r="37" spans="1:4">
      <c r="A37" s="132" t="s">
        <v>261</v>
      </c>
      <c r="B37" s="41">
        <v>120</v>
      </c>
      <c r="C37" s="180">
        <v>1335</v>
      </c>
      <c r="D37" s="181">
        <v>-2305.4499999999998</v>
      </c>
    </row>
    <row r="38" spans="1:4" ht="38.25">
      <c r="A38" s="132" t="s">
        <v>262</v>
      </c>
      <c r="B38" s="41">
        <v>130</v>
      </c>
      <c r="C38" s="182">
        <v>-12659462.640000001</v>
      </c>
      <c r="D38" s="163">
        <v>9790049.3000000007</v>
      </c>
    </row>
    <row r="39" spans="1:4" ht="25.5">
      <c r="A39" s="132" t="s">
        <v>263</v>
      </c>
      <c r="B39" s="41">
        <v>140</v>
      </c>
      <c r="C39" s="163">
        <v>12665616.18</v>
      </c>
      <c r="D39" s="163">
        <v>2875566.88</v>
      </c>
    </row>
    <row r="40" spans="1:4" ht="25.5">
      <c r="A40" s="132" t="s">
        <v>264</v>
      </c>
      <c r="B40" s="41">
        <v>150</v>
      </c>
      <c r="C40" s="180">
        <v>6153.54</v>
      </c>
      <c r="D40" s="163">
        <v>12665616.18</v>
      </c>
    </row>
  </sheetData>
  <mergeCells count="6">
    <mergeCell ref="A1:D1"/>
    <mergeCell ref="A2:D2"/>
    <mergeCell ref="C3:D3"/>
    <mergeCell ref="A18:D18"/>
    <mergeCell ref="A26:D26"/>
    <mergeCell ref="A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Отчет об исполнении ТС</vt:lpstr>
      <vt:lpstr>информация об исполн. ИП</vt:lpstr>
      <vt:lpstr>ОПиУ</vt:lpstr>
      <vt:lpstr>бАЛАНС</vt:lpstr>
      <vt:lpstr>ОБ ИЗМ. В КАПИТАЛЕ</vt:lpstr>
      <vt:lpstr>О ДВИЖЕНИИ ДЕНЕГ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2020-04-13T13:17:20Z</dcterms:modified>
</cp:coreProperties>
</file>